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wner\Desktop\四国中央市バドミントン協会2025\youkou kekka\tyuuouopun\kekka\"/>
    </mc:Choice>
  </mc:AlternateContent>
  <xr:revisionPtr revIDLastSave="0" documentId="13_ncr:1_{9222D548-0EC5-4BB2-BEC3-FFC8071E3315}" xr6:coauthVersionLast="47" xr6:coauthVersionMax="47" xr10:uidLastSave="{00000000-0000-0000-0000-000000000000}"/>
  <bookViews>
    <workbookView xWindow="-108" yWindow="-108" windowWidth="23256" windowHeight="12456" tabRatio="725" xr2:uid="{00000000-000D-0000-FFFF-FFFF01000000}"/>
  </bookViews>
  <sheets>
    <sheet name="結果" sheetId="337" r:id="rId1"/>
  </sheets>
  <definedNames>
    <definedName name="_xlnm.Print_Area" localSheetId="0">結果!$A$1:$BI$302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52" i="337" l="1"/>
  <c r="AO251" i="337"/>
  <c r="AO248" i="337"/>
  <c r="AO247" i="337"/>
  <c r="AO280" i="337"/>
  <c r="AN280" i="337"/>
  <c r="S280" i="337"/>
  <c r="Q280" i="337"/>
  <c r="R280" i="337" s="1"/>
  <c r="P280" i="337"/>
  <c r="O280" i="337"/>
  <c r="M280" i="337"/>
  <c r="N280" i="337" s="1"/>
  <c r="K280" i="337"/>
  <c r="I280" i="337"/>
  <c r="J280" i="337" s="1"/>
  <c r="H280" i="337"/>
  <c r="G280" i="337"/>
  <c r="E280" i="337"/>
  <c r="F280" i="337" s="1"/>
  <c r="AO279" i="337"/>
  <c r="AN279" i="337"/>
  <c r="S279" i="337"/>
  <c r="Q279" i="337"/>
  <c r="R279" i="337" s="1"/>
  <c r="P279" i="337"/>
  <c r="O279" i="337"/>
  <c r="M279" i="337"/>
  <c r="N279" i="337" s="1"/>
  <c r="K279" i="337"/>
  <c r="I279" i="337"/>
  <c r="J279" i="337" s="1"/>
  <c r="H279" i="337"/>
  <c r="G279" i="337"/>
  <c r="E279" i="337"/>
  <c r="F279" i="337" s="1"/>
  <c r="S278" i="337"/>
  <c r="Q278" i="337"/>
  <c r="R278" i="337" s="1"/>
  <c r="O278" i="337"/>
  <c r="M278" i="337"/>
  <c r="N278" i="337" s="1"/>
  <c r="K278" i="337"/>
  <c r="I278" i="337"/>
  <c r="J278" i="337" s="1"/>
  <c r="G278" i="337"/>
  <c r="E278" i="337"/>
  <c r="V277" i="337"/>
  <c r="T280" i="337" s="1"/>
  <c r="O277" i="337"/>
  <c r="M277" i="337"/>
  <c r="N277" i="337" s="1"/>
  <c r="L280" i="337" s="1"/>
  <c r="L277" i="337"/>
  <c r="K277" i="337"/>
  <c r="I277" i="337"/>
  <c r="J277" i="337" s="1"/>
  <c r="G277" i="337"/>
  <c r="E277" i="337"/>
  <c r="F277" i="337" s="1"/>
  <c r="AO276" i="337"/>
  <c r="AN276" i="337"/>
  <c r="V276" i="337"/>
  <c r="T279" i="337" s="1"/>
  <c r="O276" i="337"/>
  <c r="M276" i="337"/>
  <c r="N276" i="337" s="1"/>
  <c r="L279" i="337" s="1"/>
  <c r="L276" i="337"/>
  <c r="K276" i="337"/>
  <c r="I276" i="337"/>
  <c r="J276" i="337" s="1"/>
  <c r="G276" i="337"/>
  <c r="E276" i="337"/>
  <c r="F276" i="337" s="1"/>
  <c r="AO275" i="337"/>
  <c r="AN275" i="337"/>
  <c r="X275" i="337"/>
  <c r="T278" i="337" s="1"/>
  <c r="V275" i="337"/>
  <c r="O275" i="337"/>
  <c r="M275" i="337"/>
  <c r="N275" i="337" s="1"/>
  <c r="K275" i="337"/>
  <c r="I275" i="337"/>
  <c r="J275" i="337" s="1"/>
  <c r="G275" i="337"/>
  <c r="E275" i="337"/>
  <c r="F275" i="337" s="1"/>
  <c r="V274" i="337"/>
  <c r="R274" i="337"/>
  <c r="P277" i="337" s="1"/>
  <c r="L274" i="337"/>
  <c r="K274" i="337"/>
  <c r="I274" i="337"/>
  <c r="J274" i="337" s="1"/>
  <c r="H277" i="337" s="1"/>
  <c r="H274" i="337"/>
  <c r="G274" i="337"/>
  <c r="E274" i="337"/>
  <c r="F274" i="337" s="1"/>
  <c r="V273" i="337"/>
  <c r="R273" i="337"/>
  <c r="P276" i="337" s="1"/>
  <c r="K273" i="337"/>
  <c r="I273" i="337"/>
  <c r="J273" i="337" s="1"/>
  <c r="H276" i="337" s="1"/>
  <c r="H273" i="337"/>
  <c r="G273" i="337"/>
  <c r="E273" i="337"/>
  <c r="F273" i="337" s="1"/>
  <c r="X272" i="337"/>
  <c r="P278" i="337" s="1"/>
  <c r="V272" i="337"/>
  <c r="T272" i="337"/>
  <c r="P275" i="337" s="1"/>
  <c r="R272" i="337"/>
  <c r="K272" i="337"/>
  <c r="I272" i="337"/>
  <c r="J272" i="337" s="1"/>
  <c r="G272" i="337"/>
  <c r="E272" i="337"/>
  <c r="V271" i="337"/>
  <c r="R271" i="337"/>
  <c r="G271" i="337"/>
  <c r="E271" i="337"/>
  <c r="F271" i="337" s="1"/>
  <c r="AO270" i="337"/>
  <c r="AN270" i="337"/>
  <c r="V270" i="337"/>
  <c r="R270" i="337"/>
  <c r="N270" i="337"/>
  <c r="L273" i="337" s="1"/>
  <c r="G270" i="337"/>
  <c r="E270" i="337"/>
  <c r="F270" i="337" s="1"/>
  <c r="AO269" i="337"/>
  <c r="AN269" i="337"/>
  <c r="X269" i="337"/>
  <c r="L278" i="337" s="1"/>
  <c r="V269" i="337"/>
  <c r="T269" i="337"/>
  <c r="L275" i="337" s="1"/>
  <c r="R269" i="337"/>
  <c r="P269" i="337"/>
  <c r="L272" i="337" s="1"/>
  <c r="N269" i="337"/>
  <c r="G269" i="337"/>
  <c r="E269" i="337"/>
  <c r="F269" i="337" s="1"/>
  <c r="V268" i="337"/>
  <c r="R268" i="337"/>
  <c r="N268" i="337"/>
  <c r="J268" i="337"/>
  <c r="H271" i="337" s="1"/>
  <c r="AJ267" i="337"/>
  <c r="AI267" i="337"/>
  <c r="AG267" i="337"/>
  <c r="AF267" i="337"/>
  <c r="V267" i="337"/>
  <c r="R267" i="337"/>
  <c r="N267" i="337"/>
  <c r="J267" i="337"/>
  <c r="H270" i="337" s="1"/>
  <c r="AO266" i="337"/>
  <c r="AN266" i="337"/>
  <c r="X266" i="337"/>
  <c r="H278" i="337" s="1"/>
  <c r="V266" i="337"/>
  <c r="T266" i="337"/>
  <c r="H275" i="337" s="1"/>
  <c r="R266" i="337"/>
  <c r="P266" i="337"/>
  <c r="H272" i="337" s="1"/>
  <c r="N266" i="337"/>
  <c r="L266" i="337"/>
  <c r="J266" i="337"/>
  <c r="AO265" i="337"/>
  <c r="AN265" i="337"/>
  <c r="U265" i="337"/>
  <c r="Q265" i="337"/>
  <c r="M265" i="337"/>
  <c r="I265" i="337"/>
  <c r="E265" i="337"/>
  <c r="U264" i="337"/>
  <c r="Q264" i="337"/>
  <c r="M264" i="337"/>
  <c r="I264" i="337"/>
  <c r="E264" i="337"/>
  <c r="S257" i="337"/>
  <c r="Q257" i="337"/>
  <c r="R257" i="337" s="1"/>
  <c r="P257" i="337"/>
  <c r="O257" i="337"/>
  <c r="M257" i="337"/>
  <c r="N257" i="337" s="1"/>
  <c r="K257" i="337"/>
  <c r="I257" i="337"/>
  <c r="J257" i="337" s="1"/>
  <c r="H257" i="337"/>
  <c r="G257" i="337"/>
  <c r="E257" i="337"/>
  <c r="F257" i="337" s="1"/>
  <c r="S256" i="337"/>
  <c r="Q256" i="337"/>
  <c r="R256" i="337" s="1"/>
  <c r="P256" i="337"/>
  <c r="O256" i="337"/>
  <c r="M256" i="337"/>
  <c r="N256" i="337" s="1"/>
  <c r="K256" i="337"/>
  <c r="I256" i="337"/>
  <c r="J256" i="337" s="1"/>
  <c r="H256" i="337"/>
  <c r="G256" i="337"/>
  <c r="E256" i="337"/>
  <c r="S255" i="337"/>
  <c r="Q255" i="337"/>
  <c r="R255" i="337" s="1"/>
  <c r="O255" i="337"/>
  <c r="M255" i="337"/>
  <c r="N255" i="337" s="1"/>
  <c r="K255" i="337"/>
  <c r="I255" i="337"/>
  <c r="J255" i="337" s="1"/>
  <c r="G255" i="337"/>
  <c r="E255" i="337"/>
  <c r="F255" i="337" s="1"/>
  <c r="V254" i="337"/>
  <c r="T257" i="337" s="1"/>
  <c r="O254" i="337"/>
  <c r="M254" i="337"/>
  <c r="N254" i="337" s="1"/>
  <c r="L257" i="337" s="1"/>
  <c r="L254" i="337"/>
  <c r="K254" i="337"/>
  <c r="I254" i="337"/>
  <c r="J254" i="337" s="1"/>
  <c r="G254" i="337"/>
  <c r="E254" i="337"/>
  <c r="F254" i="337" s="1"/>
  <c r="V253" i="337"/>
  <c r="T256" i="337" s="1"/>
  <c r="O253" i="337"/>
  <c r="M253" i="337"/>
  <c r="N253" i="337" s="1"/>
  <c r="L256" i="337" s="1"/>
  <c r="L253" i="337"/>
  <c r="K253" i="337"/>
  <c r="I253" i="337"/>
  <c r="J253" i="337" s="1"/>
  <c r="G253" i="337"/>
  <c r="E253" i="337"/>
  <c r="AN252" i="337"/>
  <c r="X252" i="337"/>
  <c r="T255" i="337" s="1"/>
  <c r="V252" i="337"/>
  <c r="O252" i="337"/>
  <c r="M252" i="337"/>
  <c r="N252" i="337" s="1"/>
  <c r="K252" i="337"/>
  <c r="I252" i="337"/>
  <c r="J252" i="337" s="1"/>
  <c r="G252" i="337"/>
  <c r="E252" i="337"/>
  <c r="AN251" i="337"/>
  <c r="V251" i="337"/>
  <c r="R251" i="337"/>
  <c r="P254" i="337" s="1"/>
  <c r="L251" i="337"/>
  <c r="K251" i="337"/>
  <c r="I251" i="337"/>
  <c r="J251" i="337" s="1"/>
  <c r="H254" i="337" s="1"/>
  <c r="H251" i="337"/>
  <c r="G251" i="337"/>
  <c r="E251" i="337"/>
  <c r="F251" i="337" s="1"/>
  <c r="V250" i="337"/>
  <c r="R250" i="337"/>
  <c r="P253" i="337" s="1"/>
  <c r="K250" i="337"/>
  <c r="I250" i="337"/>
  <c r="J250" i="337" s="1"/>
  <c r="H253" i="337" s="1"/>
  <c r="H250" i="337"/>
  <c r="G250" i="337"/>
  <c r="E250" i="337"/>
  <c r="F250" i="337" s="1"/>
  <c r="X249" i="337"/>
  <c r="P255" i="337" s="1"/>
  <c r="V249" i="337"/>
  <c r="T249" i="337"/>
  <c r="P252" i="337" s="1"/>
  <c r="R249" i="337"/>
  <c r="K249" i="337"/>
  <c r="I249" i="337"/>
  <c r="J249" i="337" s="1"/>
  <c r="G249" i="337"/>
  <c r="E249" i="337"/>
  <c r="AN248" i="337"/>
  <c r="V248" i="337"/>
  <c r="R248" i="337"/>
  <c r="G248" i="337"/>
  <c r="E248" i="337"/>
  <c r="F248" i="337" s="1"/>
  <c r="AN247" i="337"/>
  <c r="V247" i="337"/>
  <c r="R247" i="337"/>
  <c r="N247" i="337"/>
  <c r="L250" i="337" s="1"/>
  <c r="G247" i="337"/>
  <c r="E247" i="337"/>
  <c r="F247" i="337" s="1"/>
  <c r="X246" i="337"/>
  <c r="L255" i="337" s="1"/>
  <c r="V246" i="337"/>
  <c r="T246" i="337"/>
  <c r="L252" i="337" s="1"/>
  <c r="R246" i="337"/>
  <c r="P246" i="337"/>
  <c r="L249" i="337" s="1"/>
  <c r="N246" i="337"/>
  <c r="G246" i="337"/>
  <c r="E246" i="337"/>
  <c r="V245" i="337"/>
  <c r="R245" i="337"/>
  <c r="J245" i="337"/>
  <c r="H248" i="337" s="1"/>
  <c r="AJ244" i="337"/>
  <c r="AI244" i="337"/>
  <c r="AG244" i="337"/>
  <c r="AF244" i="337"/>
  <c r="V244" i="337"/>
  <c r="R244" i="337"/>
  <c r="N244" i="337"/>
  <c r="J244" i="337"/>
  <c r="H247" i="337" s="1"/>
  <c r="X243" i="337"/>
  <c r="H255" i="337" s="1"/>
  <c r="V243" i="337"/>
  <c r="T243" i="337"/>
  <c r="H252" i="337" s="1"/>
  <c r="R243" i="337"/>
  <c r="P243" i="337"/>
  <c r="H249" i="337" s="1"/>
  <c r="N243" i="337"/>
  <c r="L243" i="337"/>
  <c r="H246" i="337" s="1"/>
  <c r="J243" i="337"/>
  <c r="U242" i="337"/>
  <c r="Q242" i="337"/>
  <c r="M242" i="337"/>
  <c r="I242" i="337"/>
  <c r="E242" i="337"/>
  <c r="U241" i="337"/>
  <c r="Q241" i="337"/>
  <c r="M241" i="337"/>
  <c r="I241" i="337"/>
  <c r="E241" i="337"/>
  <c r="AO232" i="337"/>
  <c r="AN232" i="337"/>
  <c r="AO231" i="337"/>
  <c r="AN231" i="337"/>
  <c r="AO229" i="337"/>
  <c r="AO228" i="337"/>
  <c r="O217" i="337"/>
  <c r="M217" i="337"/>
  <c r="N217" i="337" s="1"/>
  <c r="L217" i="337"/>
  <c r="K217" i="337"/>
  <c r="I217" i="337"/>
  <c r="J217" i="337" s="1"/>
  <c r="G217" i="337"/>
  <c r="E217" i="337"/>
  <c r="F217" i="337" s="1"/>
  <c r="O216" i="337"/>
  <c r="M216" i="337"/>
  <c r="N216" i="337" s="1"/>
  <c r="L216" i="337"/>
  <c r="K216" i="337"/>
  <c r="I216" i="337"/>
  <c r="J216" i="337" s="1"/>
  <c r="G216" i="337"/>
  <c r="E216" i="337"/>
  <c r="F216" i="337" s="1"/>
  <c r="O215" i="337"/>
  <c r="M215" i="337"/>
  <c r="N215" i="337" s="1"/>
  <c r="K215" i="337"/>
  <c r="I215" i="337"/>
  <c r="J215" i="337" s="1"/>
  <c r="G215" i="337"/>
  <c r="E215" i="337"/>
  <c r="F215" i="337" s="1"/>
  <c r="AV214" i="337"/>
  <c r="AT214" i="337"/>
  <c r="AU214" i="337" s="1"/>
  <c r="AS214" i="337"/>
  <c r="AR214" i="337"/>
  <c r="AP214" i="337"/>
  <c r="AQ214" i="337" s="1"/>
  <c r="R214" i="337"/>
  <c r="P217" i="337" s="1"/>
  <c r="K214" i="337"/>
  <c r="I214" i="337"/>
  <c r="J214" i="337" s="1"/>
  <c r="H217" i="337" s="1"/>
  <c r="H214" i="337"/>
  <c r="G214" i="337"/>
  <c r="E214" i="337"/>
  <c r="F214" i="337" s="1"/>
  <c r="AV213" i="337"/>
  <c r="AT213" i="337"/>
  <c r="AS213" i="337"/>
  <c r="AR213" i="337"/>
  <c r="AP213" i="337"/>
  <c r="AQ213" i="337" s="1"/>
  <c r="R213" i="337"/>
  <c r="P216" i="337" s="1"/>
  <c r="K213" i="337"/>
  <c r="I213" i="337"/>
  <c r="J213" i="337" s="1"/>
  <c r="H216" i="337" s="1"/>
  <c r="H213" i="337"/>
  <c r="G213" i="337"/>
  <c r="E213" i="337"/>
  <c r="F213" i="337" s="1"/>
  <c r="AV212" i="337"/>
  <c r="AT212" i="337"/>
  <c r="AU212" i="337" s="1"/>
  <c r="AR212" i="337"/>
  <c r="AP212" i="337"/>
  <c r="AQ212" i="337" s="1"/>
  <c r="T212" i="337"/>
  <c r="P215" i="337" s="1"/>
  <c r="R212" i="337"/>
  <c r="K212" i="337"/>
  <c r="I212" i="337"/>
  <c r="J212" i="337" s="1"/>
  <c r="G212" i="337"/>
  <c r="E212" i="337"/>
  <c r="F212" i="337" s="1"/>
  <c r="AY211" i="337"/>
  <c r="AW214" i="337" s="1"/>
  <c r="AR211" i="337"/>
  <c r="AP211" i="337"/>
  <c r="AQ211" i="337" s="1"/>
  <c r="R211" i="337"/>
  <c r="N211" i="337"/>
  <c r="L214" i="337" s="1"/>
  <c r="G211" i="337"/>
  <c r="E211" i="337"/>
  <c r="F211" i="337" s="1"/>
  <c r="AY210" i="337"/>
  <c r="AW213" i="337" s="1"/>
  <c r="AR210" i="337"/>
  <c r="AP210" i="337"/>
  <c r="AQ210" i="337" s="1"/>
  <c r="R210" i="337"/>
  <c r="N210" i="337"/>
  <c r="L213" i="337" s="1"/>
  <c r="G210" i="337"/>
  <c r="E210" i="337"/>
  <c r="F210" i="337" s="1"/>
  <c r="BA209" i="337"/>
  <c r="AW212" i="337" s="1"/>
  <c r="AY209" i="337"/>
  <c r="AR209" i="337"/>
  <c r="AP209" i="337"/>
  <c r="T209" i="337"/>
  <c r="L215" i="337" s="1"/>
  <c r="R209" i="337"/>
  <c r="P209" i="337"/>
  <c r="L212" i="337" s="1"/>
  <c r="N209" i="337"/>
  <c r="G209" i="337"/>
  <c r="E209" i="337"/>
  <c r="AY208" i="337"/>
  <c r="AU208" i="337"/>
  <c r="AS211" i="337" s="1"/>
  <c r="R208" i="337"/>
  <c r="N208" i="337"/>
  <c r="J208" i="337"/>
  <c r="H211" i="337" s="1"/>
  <c r="BM207" i="337"/>
  <c r="BL207" i="337"/>
  <c r="BJ207" i="337"/>
  <c r="BI207" i="337"/>
  <c r="AY207" i="337"/>
  <c r="AU207" i="337"/>
  <c r="AS210" i="337" s="1"/>
  <c r="AF207" i="337"/>
  <c r="AE207" i="337"/>
  <c r="AC207" i="337"/>
  <c r="AB207" i="337"/>
  <c r="R207" i="337"/>
  <c r="N207" i="337"/>
  <c r="J207" i="337"/>
  <c r="H210" i="337" s="1"/>
  <c r="BA206" i="337"/>
  <c r="AS212" i="337" s="1"/>
  <c r="AY206" i="337"/>
  <c r="AW206" i="337"/>
  <c r="AS209" i="337" s="1"/>
  <c r="AU206" i="337"/>
  <c r="T206" i="337"/>
  <c r="H215" i="337" s="1"/>
  <c r="R206" i="337"/>
  <c r="P206" i="337"/>
  <c r="H212" i="337" s="1"/>
  <c r="N206" i="337"/>
  <c r="L206" i="337"/>
  <c r="H209" i="337" s="1"/>
  <c r="J206" i="337"/>
  <c r="AX205" i="337"/>
  <c r="AT205" i="337"/>
  <c r="AP205" i="337"/>
  <c r="Q205" i="337"/>
  <c r="M205" i="337"/>
  <c r="I205" i="337"/>
  <c r="E205" i="337"/>
  <c r="AX204" i="337"/>
  <c r="AT204" i="337"/>
  <c r="AP204" i="337"/>
  <c r="Q204" i="337"/>
  <c r="M204" i="337"/>
  <c r="I204" i="337"/>
  <c r="E204" i="337"/>
  <c r="AO202" i="337"/>
  <c r="AN202" i="337"/>
  <c r="AO201" i="337"/>
  <c r="AN201" i="337"/>
  <c r="AO200" i="337"/>
  <c r="AN200" i="337"/>
  <c r="AO199" i="337"/>
  <c r="AN199" i="337"/>
  <c r="AO198" i="337"/>
  <c r="AN198" i="337"/>
  <c r="AU202" i="337" s="1"/>
  <c r="AO197" i="337"/>
  <c r="AN197" i="337"/>
  <c r="AO196" i="337"/>
  <c r="AN196" i="337"/>
  <c r="AO195" i="337"/>
  <c r="AN195" i="337"/>
  <c r="AO192" i="337"/>
  <c r="AN192" i="337"/>
  <c r="O192" i="337"/>
  <c r="M192" i="337"/>
  <c r="N192" i="337" s="1"/>
  <c r="L192" i="337"/>
  <c r="K192" i="337"/>
  <c r="I192" i="337"/>
  <c r="J192" i="337" s="1"/>
  <c r="G192" i="337"/>
  <c r="E192" i="337"/>
  <c r="F192" i="337" s="1"/>
  <c r="AO191" i="337"/>
  <c r="AN191" i="337"/>
  <c r="O191" i="337"/>
  <c r="M191" i="337"/>
  <c r="N191" i="337" s="1"/>
  <c r="L191" i="337"/>
  <c r="K191" i="337"/>
  <c r="I191" i="337"/>
  <c r="J191" i="337" s="1"/>
  <c r="G191" i="337"/>
  <c r="E191" i="337"/>
  <c r="F191" i="337" s="1"/>
  <c r="AO190" i="337"/>
  <c r="AN190" i="337"/>
  <c r="O190" i="337"/>
  <c r="M190" i="337"/>
  <c r="N190" i="337" s="1"/>
  <c r="K190" i="337"/>
  <c r="I190" i="337"/>
  <c r="J190" i="337" s="1"/>
  <c r="G190" i="337"/>
  <c r="E190" i="337"/>
  <c r="AO189" i="337"/>
  <c r="AN189" i="337"/>
  <c r="R189" i="337"/>
  <c r="P192" i="337" s="1"/>
  <c r="K189" i="337"/>
  <c r="I189" i="337"/>
  <c r="J189" i="337" s="1"/>
  <c r="H192" i="337" s="1"/>
  <c r="H189" i="337"/>
  <c r="G189" i="337"/>
  <c r="E189" i="337"/>
  <c r="F189" i="337" s="1"/>
  <c r="AO188" i="337"/>
  <c r="AN188" i="337"/>
  <c r="R188" i="337"/>
  <c r="P191" i="337" s="1"/>
  <c r="K188" i="337"/>
  <c r="I188" i="337"/>
  <c r="J188" i="337" s="1"/>
  <c r="H191" i="337" s="1"/>
  <c r="H188" i="337"/>
  <c r="G188" i="337"/>
  <c r="E188" i="337"/>
  <c r="AO187" i="337"/>
  <c r="AN187" i="337"/>
  <c r="T187" i="337"/>
  <c r="P190" i="337" s="1"/>
  <c r="R187" i="337"/>
  <c r="K187" i="337"/>
  <c r="I187" i="337"/>
  <c r="J187" i="337" s="1"/>
  <c r="G187" i="337"/>
  <c r="E187" i="337"/>
  <c r="AO186" i="337"/>
  <c r="AN186" i="337"/>
  <c r="R186" i="337"/>
  <c r="N186" i="337"/>
  <c r="L189" i="337" s="1"/>
  <c r="G186" i="337"/>
  <c r="E186" i="337"/>
  <c r="F186" i="337" s="1"/>
  <c r="AO185" i="337"/>
  <c r="AN185" i="337"/>
  <c r="R185" i="337"/>
  <c r="N185" i="337"/>
  <c r="L188" i="337" s="1"/>
  <c r="G185" i="337"/>
  <c r="E185" i="337"/>
  <c r="F185" i="337" s="1"/>
  <c r="AO184" i="337"/>
  <c r="AN184" i="337"/>
  <c r="T184" i="337"/>
  <c r="L190" i="337" s="1"/>
  <c r="R184" i="337"/>
  <c r="P184" i="337"/>
  <c r="L187" i="337" s="1"/>
  <c r="N184" i="337"/>
  <c r="G184" i="337"/>
  <c r="E184" i="337"/>
  <c r="AO183" i="337"/>
  <c r="AN183" i="337"/>
  <c r="R183" i="337"/>
  <c r="N183" i="337"/>
  <c r="J183" i="337"/>
  <c r="H186" i="337" s="1"/>
  <c r="AO182" i="337"/>
  <c r="AN182" i="337"/>
  <c r="AF182" i="337"/>
  <c r="AE182" i="337"/>
  <c r="AC182" i="337"/>
  <c r="AB182" i="337"/>
  <c r="R182" i="337"/>
  <c r="N182" i="337"/>
  <c r="J182" i="337"/>
  <c r="H185" i="337" s="1"/>
  <c r="AO181" i="337"/>
  <c r="AN181" i="337"/>
  <c r="T181" i="337"/>
  <c r="H190" i="337" s="1"/>
  <c r="R181" i="337"/>
  <c r="P181" i="337"/>
  <c r="H187" i="337" s="1"/>
  <c r="N181" i="337"/>
  <c r="L181" i="337"/>
  <c r="H184" i="337" s="1"/>
  <c r="J181" i="337"/>
  <c r="Q180" i="337"/>
  <c r="M180" i="337"/>
  <c r="I180" i="337"/>
  <c r="E180" i="337"/>
  <c r="Q179" i="337"/>
  <c r="M179" i="337"/>
  <c r="I179" i="337"/>
  <c r="E179" i="337"/>
  <c r="AZ177" i="337"/>
  <c r="AX177" i="337"/>
  <c r="AY177" i="337" s="1"/>
  <c r="AW177" i="337"/>
  <c r="AV177" i="337"/>
  <c r="AT177" i="337"/>
  <c r="AU177" i="337" s="1"/>
  <c r="AR177" i="337"/>
  <c r="AP177" i="337"/>
  <c r="AQ177" i="337" s="1"/>
  <c r="O177" i="337"/>
  <c r="M177" i="337"/>
  <c r="N177" i="337" s="1"/>
  <c r="L177" i="337"/>
  <c r="K177" i="337"/>
  <c r="I177" i="337"/>
  <c r="J177" i="337" s="1"/>
  <c r="G177" i="337"/>
  <c r="E177" i="337"/>
  <c r="F177" i="337" s="1"/>
  <c r="AZ176" i="337"/>
  <c r="AX176" i="337"/>
  <c r="AY176" i="337" s="1"/>
  <c r="AW176" i="337"/>
  <c r="AV176" i="337"/>
  <c r="AT176" i="337"/>
  <c r="AU176" i="337" s="1"/>
  <c r="AR176" i="337"/>
  <c r="AP176" i="337"/>
  <c r="AQ176" i="337" s="1"/>
  <c r="O176" i="337"/>
  <c r="M176" i="337"/>
  <c r="N176" i="337" s="1"/>
  <c r="L176" i="337"/>
  <c r="K176" i="337"/>
  <c r="I176" i="337"/>
  <c r="J176" i="337" s="1"/>
  <c r="G176" i="337"/>
  <c r="E176" i="337"/>
  <c r="F176" i="337" s="1"/>
  <c r="AZ175" i="337"/>
  <c r="AX175" i="337"/>
  <c r="AY175" i="337" s="1"/>
  <c r="AV175" i="337"/>
  <c r="AT175" i="337"/>
  <c r="AU175" i="337" s="1"/>
  <c r="AR175" i="337"/>
  <c r="AP175" i="337"/>
  <c r="O175" i="337"/>
  <c r="M175" i="337"/>
  <c r="N175" i="337" s="1"/>
  <c r="K175" i="337"/>
  <c r="I175" i="337"/>
  <c r="J175" i="337" s="1"/>
  <c r="G175" i="337"/>
  <c r="E175" i="337"/>
  <c r="BC174" i="337"/>
  <c r="BA177" i="337" s="1"/>
  <c r="AV174" i="337"/>
  <c r="AT174" i="337"/>
  <c r="AU174" i="337" s="1"/>
  <c r="AS177" i="337" s="1"/>
  <c r="AS174" i="337"/>
  <c r="AR174" i="337"/>
  <c r="AP174" i="337"/>
  <c r="AQ174" i="337" s="1"/>
  <c r="R174" i="337"/>
  <c r="P177" i="337" s="1"/>
  <c r="K174" i="337"/>
  <c r="I174" i="337"/>
  <c r="J174" i="337" s="1"/>
  <c r="H177" i="337" s="1"/>
  <c r="H174" i="337"/>
  <c r="G174" i="337"/>
  <c r="E174" i="337"/>
  <c r="F174" i="337" s="1"/>
  <c r="BC173" i="337"/>
  <c r="BA176" i="337" s="1"/>
  <c r="AV173" i="337"/>
  <c r="AT173" i="337"/>
  <c r="AU173" i="337" s="1"/>
  <c r="AS176" i="337" s="1"/>
  <c r="AS173" i="337"/>
  <c r="AR173" i="337"/>
  <c r="AP173" i="337"/>
  <c r="AQ173" i="337" s="1"/>
  <c r="R173" i="337"/>
  <c r="P176" i="337" s="1"/>
  <c r="K173" i="337"/>
  <c r="I173" i="337"/>
  <c r="J173" i="337" s="1"/>
  <c r="H176" i="337" s="1"/>
  <c r="H173" i="337"/>
  <c r="G173" i="337"/>
  <c r="E173" i="337"/>
  <c r="BE172" i="337"/>
  <c r="BA175" i="337" s="1"/>
  <c r="BC172" i="337"/>
  <c r="AV172" i="337"/>
  <c r="AT172" i="337"/>
  <c r="AU172" i="337" s="1"/>
  <c r="AR172" i="337"/>
  <c r="AP172" i="337"/>
  <c r="T172" i="337"/>
  <c r="P175" i="337" s="1"/>
  <c r="R172" i="337"/>
  <c r="K172" i="337"/>
  <c r="I172" i="337"/>
  <c r="J172" i="337" s="1"/>
  <c r="G172" i="337"/>
  <c r="E172" i="337"/>
  <c r="F172" i="337" s="1"/>
  <c r="BC171" i="337"/>
  <c r="AY171" i="337"/>
  <c r="AW174" i="337" s="1"/>
  <c r="AR171" i="337"/>
  <c r="AP171" i="337"/>
  <c r="AQ171" i="337" s="1"/>
  <c r="R171" i="337"/>
  <c r="N171" i="337"/>
  <c r="L174" i="337" s="1"/>
  <c r="G171" i="337"/>
  <c r="E171" i="337"/>
  <c r="F171" i="337" s="1"/>
  <c r="BC170" i="337"/>
  <c r="AY170" i="337"/>
  <c r="AW173" i="337" s="1"/>
  <c r="AR170" i="337"/>
  <c r="AP170" i="337"/>
  <c r="AQ170" i="337" s="1"/>
  <c r="R170" i="337"/>
  <c r="N170" i="337"/>
  <c r="L173" i="337" s="1"/>
  <c r="G170" i="337"/>
  <c r="E170" i="337"/>
  <c r="F170" i="337" s="1"/>
  <c r="BE169" i="337"/>
  <c r="AW175" i="337" s="1"/>
  <c r="BC169" i="337"/>
  <c r="BA169" i="337"/>
  <c r="AW172" i="337" s="1"/>
  <c r="AY169" i="337"/>
  <c r="AR169" i="337"/>
  <c r="AP169" i="337"/>
  <c r="AQ169" i="337" s="1"/>
  <c r="T169" i="337"/>
  <c r="L175" i="337" s="1"/>
  <c r="R169" i="337"/>
  <c r="P169" i="337"/>
  <c r="L172" i="337" s="1"/>
  <c r="N169" i="337"/>
  <c r="G169" i="337"/>
  <c r="E169" i="337"/>
  <c r="F169" i="337" s="1"/>
  <c r="BC168" i="337"/>
  <c r="AY168" i="337"/>
  <c r="AU168" i="337"/>
  <c r="AS171" i="337" s="1"/>
  <c r="R168" i="337"/>
  <c r="N168" i="337"/>
  <c r="J168" i="337"/>
  <c r="H171" i="337" s="1"/>
  <c r="BQ167" i="337"/>
  <c r="BP167" i="337"/>
  <c r="BN167" i="337"/>
  <c r="BM167" i="337"/>
  <c r="BC167" i="337"/>
  <c r="AY167" i="337"/>
  <c r="AU167" i="337"/>
  <c r="AS170" i="337" s="1"/>
  <c r="AF167" i="337"/>
  <c r="AE167" i="337"/>
  <c r="AC167" i="337"/>
  <c r="AB167" i="337"/>
  <c r="R167" i="337"/>
  <c r="N167" i="337"/>
  <c r="J167" i="337"/>
  <c r="H170" i="337" s="1"/>
  <c r="BE166" i="337"/>
  <c r="AS175" i="337" s="1"/>
  <c r="BC166" i="337"/>
  <c r="BA166" i="337"/>
  <c r="AS172" i="337" s="1"/>
  <c r="AY166" i="337"/>
  <c r="AW166" i="337"/>
  <c r="AS169" i="337" s="1"/>
  <c r="AU166" i="337"/>
  <c r="T166" i="337"/>
  <c r="H175" i="337" s="1"/>
  <c r="R166" i="337"/>
  <c r="P166" i="337"/>
  <c r="H172" i="337" s="1"/>
  <c r="N166" i="337"/>
  <c r="L166" i="337"/>
  <c r="J166" i="337"/>
  <c r="BB165" i="337"/>
  <c r="AX165" i="337"/>
  <c r="AT165" i="337"/>
  <c r="AP165" i="337"/>
  <c r="Q165" i="337"/>
  <c r="M165" i="337"/>
  <c r="I165" i="337"/>
  <c r="E165" i="337"/>
  <c r="BB164" i="337"/>
  <c r="AX164" i="337"/>
  <c r="AT164" i="337"/>
  <c r="AP164" i="337"/>
  <c r="Q164" i="337"/>
  <c r="M164" i="337"/>
  <c r="I164" i="337"/>
  <c r="E164" i="337"/>
  <c r="AZ154" i="337"/>
  <c r="AX154" i="337"/>
  <c r="AY154" i="337" s="1"/>
  <c r="AW154" i="337"/>
  <c r="AV154" i="337"/>
  <c r="AT154" i="337"/>
  <c r="AU154" i="337" s="1"/>
  <c r="AR154" i="337"/>
  <c r="AP154" i="337"/>
  <c r="AQ154" i="337" s="1"/>
  <c r="O154" i="337"/>
  <c r="M154" i="337"/>
  <c r="N154" i="337" s="1"/>
  <c r="L154" i="337"/>
  <c r="K154" i="337"/>
  <c r="I154" i="337"/>
  <c r="J154" i="337" s="1"/>
  <c r="G154" i="337"/>
  <c r="E154" i="337"/>
  <c r="F154" i="337" s="1"/>
  <c r="AZ153" i="337"/>
  <c r="AX153" i="337"/>
  <c r="AY153" i="337" s="1"/>
  <c r="AW153" i="337"/>
  <c r="AV153" i="337"/>
  <c r="AT153" i="337"/>
  <c r="AU153" i="337" s="1"/>
  <c r="AR153" i="337"/>
  <c r="AP153" i="337"/>
  <c r="AQ153" i="337" s="1"/>
  <c r="O153" i="337"/>
  <c r="M153" i="337"/>
  <c r="N153" i="337" s="1"/>
  <c r="L153" i="337"/>
  <c r="K153" i="337"/>
  <c r="I153" i="337"/>
  <c r="J153" i="337" s="1"/>
  <c r="G153" i="337"/>
  <c r="E153" i="337"/>
  <c r="AZ152" i="337"/>
  <c r="AX152" i="337"/>
  <c r="AY152" i="337" s="1"/>
  <c r="AV152" i="337"/>
  <c r="AT152" i="337"/>
  <c r="AU152" i="337" s="1"/>
  <c r="AR152" i="337"/>
  <c r="AP152" i="337"/>
  <c r="O152" i="337"/>
  <c r="M152" i="337"/>
  <c r="N152" i="337" s="1"/>
  <c r="K152" i="337"/>
  <c r="I152" i="337"/>
  <c r="J152" i="337" s="1"/>
  <c r="G152" i="337"/>
  <c r="E152" i="337"/>
  <c r="F152" i="337" s="1"/>
  <c r="BC151" i="337"/>
  <c r="BA154" i="337" s="1"/>
  <c r="AV151" i="337"/>
  <c r="AT151" i="337"/>
  <c r="AU151" i="337" s="1"/>
  <c r="AS154" i="337" s="1"/>
  <c r="AS151" i="337"/>
  <c r="AR151" i="337"/>
  <c r="AP151" i="337"/>
  <c r="AQ151" i="337" s="1"/>
  <c r="R151" i="337"/>
  <c r="P154" i="337" s="1"/>
  <c r="K151" i="337"/>
  <c r="I151" i="337"/>
  <c r="J151" i="337" s="1"/>
  <c r="H154" i="337" s="1"/>
  <c r="H151" i="337"/>
  <c r="G151" i="337"/>
  <c r="E151" i="337"/>
  <c r="F151" i="337" s="1"/>
  <c r="BC150" i="337"/>
  <c r="BA153" i="337" s="1"/>
  <c r="AV150" i="337"/>
  <c r="AT150" i="337"/>
  <c r="AU150" i="337" s="1"/>
  <c r="AS153" i="337" s="1"/>
  <c r="AS150" i="337"/>
  <c r="AR150" i="337"/>
  <c r="AP150" i="337"/>
  <c r="AQ150" i="337" s="1"/>
  <c r="R150" i="337"/>
  <c r="P153" i="337" s="1"/>
  <c r="K150" i="337"/>
  <c r="I150" i="337"/>
  <c r="J150" i="337" s="1"/>
  <c r="H153" i="337" s="1"/>
  <c r="H150" i="337"/>
  <c r="G150" i="337"/>
  <c r="E150" i="337"/>
  <c r="F150" i="337" s="1"/>
  <c r="BE149" i="337"/>
  <c r="BA152" i="337" s="1"/>
  <c r="BC149" i="337"/>
  <c r="AV149" i="337"/>
  <c r="AT149" i="337"/>
  <c r="AR149" i="337"/>
  <c r="AP149" i="337"/>
  <c r="T149" i="337"/>
  <c r="P152" i="337" s="1"/>
  <c r="R149" i="337"/>
  <c r="K149" i="337"/>
  <c r="I149" i="337"/>
  <c r="J149" i="337" s="1"/>
  <c r="G149" i="337"/>
  <c r="E149" i="337"/>
  <c r="F149" i="337" s="1"/>
  <c r="BC148" i="337"/>
  <c r="AY148" i="337"/>
  <c r="AW151" i="337" s="1"/>
  <c r="AR148" i="337"/>
  <c r="AP148" i="337"/>
  <c r="AQ148" i="337" s="1"/>
  <c r="R148" i="337"/>
  <c r="N148" i="337"/>
  <c r="L151" i="337" s="1"/>
  <c r="G148" i="337"/>
  <c r="E148" i="337"/>
  <c r="F148" i="337" s="1"/>
  <c r="BC147" i="337"/>
  <c r="AY147" i="337"/>
  <c r="AW150" i="337" s="1"/>
  <c r="AR147" i="337"/>
  <c r="AP147" i="337"/>
  <c r="AQ147" i="337" s="1"/>
  <c r="R147" i="337"/>
  <c r="N147" i="337"/>
  <c r="L150" i="337" s="1"/>
  <c r="G147" i="337"/>
  <c r="E147" i="337"/>
  <c r="F147" i="337" s="1"/>
  <c r="BE146" i="337"/>
  <c r="AW152" i="337" s="1"/>
  <c r="BC146" i="337"/>
  <c r="BA146" i="337"/>
  <c r="AW149" i="337" s="1"/>
  <c r="AY146" i="337"/>
  <c r="AR146" i="337"/>
  <c r="AP146" i="337"/>
  <c r="T146" i="337"/>
  <c r="L152" i="337" s="1"/>
  <c r="R146" i="337"/>
  <c r="P146" i="337"/>
  <c r="L149" i="337" s="1"/>
  <c r="N146" i="337"/>
  <c r="G146" i="337"/>
  <c r="E146" i="337"/>
  <c r="F146" i="337" s="1"/>
  <c r="BC145" i="337"/>
  <c r="AY145" i="337"/>
  <c r="AU145" i="337"/>
  <c r="AS148" i="337" s="1"/>
  <c r="R145" i="337"/>
  <c r="N145" i="337"/>
  <c r="J145" i="337"/>
  <c r="H148" i="337" s="1"/>
  <c r="BQ144" i="337"/>
  <c r="BP144" i="337"/>
  <c r="BN144" i="337"/>
  <c r="BM144" i="337"/>
  <c r="BC144" i="337"/>
  <c r="AY144" i="337"/>
  <c r="AU144" i="337"/>
  <c r="AS147" i="337" s="1"/>
  <c r="AF144" i="337"/>
  <c r="AE144" i="337"/>
  <c r="AC144" i="337"/>
  <c r="AB144" i="337"/>
  <c r="R144" i="337"/>
  <c r="N144" i="337"/>
  <c r="J144" i="337"/>
  <c r="H147" i="337" s="1"/>
  <c r="BE143" i="337"/>
  <c r="AS152" i="337" s="1"/>
  <c r="BC143" i="337"/>
  <c r="BA143" i="337"/>
  <c r="AS149" i="337" s="1"/>
  <c r="AY143" i="337"/>
  <c r="AW143" i="337"/>
  <c r="AS146" i="337" s="1"/>
  <c r="AU143" i="337"/>
  <c r="T143" i="337"/>
  <c r="H152" i="337" s="1"/>
  <c r="R143" i="337"/>
  <c r="P143" i="337"/>
  <c r="H149" i="337" s="1"/>
  <c r="N143" i="337"/>
  <c r="L143" i="337"/>
  <c r="H146" i="337" s="1"/>
  <c r="J143" i="337"/>
  <c r="BB142" i="337"/>
  <c r="AX142" i="337"/>
  <c r="AT142" i="337"/>
  <c r="AP142" i="337"/>
  <c r="Q142" i="337"/>
  <c r="M142" i="337"/>
  <c r="I142" i="337"/>
  <c r="E142" i="337"/>
  <c r="BB141" i="337"/>
  <c r="AX141" i="337"/>
  <c r="AT141" i="337"/>
  <c r="AP141" i="337"/>
  <c r="Q141" i="337"/>
  <c r="M141" i="337"/>
  <c r="I141" i="337"/>
  <c r="E141" i="337"/>
  <c r="AZ139" i="337"/>
  <c r="AX139" i="337"/>
  <c r="AY139" i="337" s="1"/>
  <c r="AW139" i="337"/>
  <c r="AV139" i="337"/>
  <c r="AT139" i="337"/>
  <c r="AU139" i="337" s="1"/>
  <c r="AR139" i="337"/>
  <c r="AP139" i="337"/>
  <c r="AQ139" i="337" s="1"/>
  <c r="O139" i="337"/>
  <c r="M139" i="337"/>
  <c r="N139" i="337" s="1"/>
  <c r="L139" i="337"/>
  <c r="K139" i="337"/>
  <c r="I139" i="337"/>
  <c r="J139" i="337" s="1"/>
  <c r="G139" i="337"/>
  <c r="E139" i="337"/>
  <c r="F139" i="337" s="1"/>
  <c r="AZ138" i="337"/>
  <c r="AX138" i="337"/>
  <c r="AY138" i="337" s="1"/>
  <c r="AW138" i="337"/>
  <c r="AV138" i="337"/>
  <c r="AT138" i="337"/>
  <c r="AU138" i="337" s="1"/>
  <c r="AR138" i="337"/>
  <c r="AP138" i="337"/>
  <c r="AQ138" i="337" s="1"/>
  <c r="O138" i="337"/>
  <c r="M138" i="337"/>
  <c r="N138" i="337" s="1"/>
  <c r="L138" i="337"/>
  <c r="K138" i="337"/>
  <c r="I138" i="337"/>
  <c r="J138" i="337" s="1"/>
  <c r="G138" i="337"/>
  <c r="E138" i="337"/>
  <c r="F138" i="337" s="1"/>
  <c r="AZ137" i="337"/>
  <c r="AX137" i="337"/>
  <c r="AY137" i="337" s="1"/>
  <c r="AV137" i="337"/>
  <c r="AT137" i="337"/>
  <c r="AU137" i="337" s="1"/>
  <c r="AR137" i="337"/>
  <c r="AP137" i="337"/>
  <c r="O137" i="337"/>
  <c r="M137" i="337"/>
  <c r="N137" i="337" s="1"/>
  <c r="K137" i="337"/>
  <c r="I137" i="337"/>
  <c r="J137" i="337" s="1"/>
  <c r="G137" i="337"/>
  <c r="E137" i="337"/>
  <c r="BC136" i="337"/>
  <c r="BA139" i="337" s="1"/>
  <c r="AV136" i="337"/>
  <c r="AT136" i="337"/>
  <c r="AU136" i="337" s="1"/>
  <c r="AS139" i="337" s="1"/>
  <c r="AS136" i="337"/>
  <c r="AR136" i="337"/>
  <c r="AP136" i="337"/>
  <c r="AQ136" i="337" s="1"/>
  <c r="R136" i="337"/>
  <c r="P139" i="337" s="1"/>
  <c r="K136" i="337"/>
  <c r="I136" i="337"/>
  <c r="J136" i="337" s="1"/>
  <c r="H139" i="337" s="1"/>
  <c r="H136" i="337"/>
  <c r="G136" i="337"/>
  <c r="E136" i="337"/>
  <c r="F136" i="337" s="1"/>
  <c r="BC135" i="337"/>
  <c r="BA138" i="337" s="1"/>
  <c r="AV135" i="337"/>
  <c r="AT135" i="337"/>
  <c r="AU135" i="337" s="1"/>
  <c r="AS138" i="337" s="1"/>
  <c r="AS135" i="337"/>
  <c r="AR135" i="337"/>
  <c r="AP135" i="337"/>
  <c r="AQ135" i="337" s="1"/>
  <c r="R135" i="337"/>
  <c r="P138" i="337" s="1"/>
  <c r="K135" i="337"/>
  <c r="I135" i="337"/>
  <c r="J135" i="337" s="1"/>
  <c r="H138" i="337" s="1"/>
  <c r="H135" i="337"/>
  <c r="G135" i="337"/>
  <c r="E135" i="337"/>
  <c r="F135" i="337" s="1"/>
  <c r="BE134" i="337"/>
  <c r="BA137" i="337" s="1"/>
  <c r="BC134" i="337"/>
  <c r="AV134" i="337"/>
  <c r="AT134" i="337"/>
  <c r="AU134" i="337" s="1"/>
  <c r="AR134" i="337"/>
  <c r="AP134" i="337"/>
  <c r="T134" i="337"/>
  <c r="P137" i="337" s="1"/>
  <c r="R134" i="337"/>
  <c r="K134" i="337"/>
  <c r="I134" i="337"/>
  <c r="J134" i="337" s="1"/>
  <c r="G134" i="337"/>
  <c r="E134" i="337"/>
  <c r="BC133" i="337"/>
  <c r="AY133" i="337"/>
  <c r="AW136" i="337" s="1"/>
  <c r="AR133" i="337"/>
  <c r="AP133" i="337"/>
  <c r="AQ133" i="337" s="1"/>
  <c r="R133" i="337"/>
  <c r="N133" i="337"/>
  <c r="L136" i="337" s="1"/>
  <c r="G133" i="337"/>
  <c r="E133" i="337"/>
  <c r="F133" i="337" s="1"/>
  <c r="BC132" i="337"/>
  <c r="AY132" i="337"/>
  <c r="AW135" i="337" s="1"/>
  <c r="AR132" i="337"/>
  <c r="AP132" i="337"/>
  <c r="AQ132" i="337" s="1"/>
  <c r="R132" i="337"/>
  <c r="N132" i="337"/>
  <c r="L135" i="337" s="1"/>
  <c r="G132" i="337"/>
  <c r="E132" i="337"/>
  <c r="F132" i="337" s="1"/>
  <c r="BE131" i="337"/>
  <c r="AW137" i="337" s="1"/>
  <c r="BC131" i="337"/>
  <c r="BA131" i="337"/>
  <c r="AW134" i="337" s="1"/>
  <c r="AY131" i="337"/>
  <c r="AR131" i="337"/>
  <c r="AP131" i="337"/>
  <c r="AQ131" i="337" s="1"/>
  <c r="T131" i="337"/>
  <c r="L137" i="337" s="1"/>
  <c r="R131" i="337"/>
  <c r="P131" i="337"/>
  <c r="L134" i="337" s="1"/>
  <c r="N131" i="337"/>
  <c r="G131" i="337"/>
  <c r="E131" i="337"/>
  <c r="BC130" i="337"/>
  <c r="AY130" i="337"/>
  <c r="AU130" i="337"/>
  <c r="AS133" i="337" s="1"/>
  <c r="R130" i="337"/>
  <c r="N130" i="337"/>
  <c r="J130" i="337"/>
  <c r="H133" i="337" s="1"/>
  <c r="BQ129" i="337"/>
  <c r="BP129" i="337"/>
  <c r="BN129" i="337"/>
  <c r="BM129" i="337"/>
  <c r="BC129" i="337"/>
  <c r="AY129" i="337"/>
  <c r="AU129" i="337"/>
  <c r="AS132" i="337" s="1"/>
  <c r="AF129" i="337"/>
  <c r="AE129" i="337"/>
  <c r="AC129" i="337"/>
  <c r="AB129" i="337"/>
  <c r="R129" i="337"/>
  <c r="N129" i="337"/>
  <c r="J129" i="337"/>
  <c r="H132" i="337" s="1"/>
  <c r="BE128" i="337"/>
  <c r="AS137" i="337" s="1"/>
  <c r="BC128" i="337"/>
  <c r="BA128" i="337"/>
  <c r="AS134" i="337" s="1"/>
  <c r="AY128" i="337"/>
  <c r="AW128" i="337"/>
  <c r="AS131" i="337" s="1"/>
  <c r="AU128" i="337"/>
  <c r="T128" i="337"/>
  <c r="H137" i="337" s="1"/>
  <c r="R128" i="337"/>
  <c r="P128" i="337"/>
  <c r="H134" i="337" s="1"/>
  <c r="N128" i="337"/>
  <c r="L128" i="337"/>
  <c r="H131" i="337" s="1"/>
  <c r="J128" i="337"/>
  <c r="BB127" i="337"/>
  <c r="AX127" i="337"/>
  <c r="AT127" i="337"/>
  <c r="AP127" i="337"/>
  <c r="Q127" i="337"/>
  <c r="M127" i="337"/>
  <c r="I127" i="337"/>
  <c r="E127" i="337"/>
  <c r="BB126" i="337"/>
  <c r="AX126" i="337"/>
  <c r="AT126" i="337"/>
  <c r="AP126" i="337"/>
  <c r="Q126" i="337"/>
  <c r="M126" i="337"/>
  <c r="I126" i="337"/>
  <c r="E126" i="337"/>
  <c r="AO124" i="337"/>
  <c r="AN124" i="337"/>
  <c r="AO123" i="337"/>
  <c r="AN123" i="337"/>
  <c r="AO122" i="337"/>
  <c r="AN122" i="337"/>
  <c r="AO121" i="337"/>
  <c r="AN121" i="337"/>
  <c r="AO120" i="337"/>
  <c r="AN120" i="337"/>
  <c r="AO119" i="337"/>
  <c r="AN119" i="337"/>
  <c r="AO118" i="337"/>
  <c r="AN118" i="337"/>
  <c r="AO117" i="337"/>
  <c r="AN117" i="337"/>
  <c r="AO116" i="337"/>
  <c r="AN116" i="337"/>
  <c r="AO115" i="337"/>
  <c r="AN115" i="337"/>
  <c r="AO114" i="337"/>
  <c r="AN114" i="337"/>
  <c r="AO113" i="337"/>
  <c r="AN113" i="337"/>
  <c r="AO112" i="337"/>
  <c r="AN112" i="337"/>
  <c r="AO111" i="337"/>
  <c r="AN111" i="337"/>
  <c r="AO110" i="337"/>
  <c r="AN110" i="337"/>
  <c r="AO109" i="337"/>
  <c r="AN109" i="337"/>
  <c r="AV116" i="337" s="1"/>
  <c r="AO104" i="337"/>
  <c r="AN104" i="337"/>
  <c r="O104" i="337"/>
  <c r="M104" i="337"/>
  <c r="N104" i="337" s="1"/>
  <c r="L104" i="337"/>
  <c r="K104" i="337"/>
  <c r="I104" i="337"/>
  <c r="J104" i="337" s="1"/>
  <c r="G104" i="337"/>
  <c r="E104" i="337"/>
  <c r="F104" i="337" s="1"/>
  <c r="AO103" i="337"/>
  <c r="AN103" i="337"/>
  <c r="O103" i="337"/>
  <c r="M103" i="337"/>
  <c r="N103" i="337" s="1"/>
  <c r="L103" i="337"/>
  <c r="K103" i="337"/>
  <c r="I103" i="337"/>
  <c r="J103" i="337" s="1"/>
  <c r="G103" i="337"/>
  <c r="E103" i="337"/>
  <c r="F103" i="337" s="1"/>
  <c r="AO102" i="337"/>
  <c r="AN102" i="337"/>
  <c r="O102" i="337"/>
  <c r="M102" i="337"/>
  <c r="N102" i="337" s="1"/>
  <c r="K102" i="337"/>
  <c r="I102" i="337"/>
  <c r="J102" i="337" s="1"/>
  <c r="G102" i="337"/>
  <c r="E102" i="337"/>
  <c r="F102" i="337" s="1"/>
  <c r="AO101" i="337"/>
  <c r="AN101" i="337"/>
  <c r="R101" i="337"/>
  <c r="P104" i="337" s="1"/>
  <c r="K101" i="337"/>
  <c r="I101" i="337"/>
  <c r="J101" i="337" s="1"/>
  <c r="H104" i="337" s="1"/>
  <c r="H101" i="337"/>
  <c r="G101" i="337"/>
  <c r="E101" i="337"/>
  <c r="F101" i="337" s="1"/>
  <c r="AO100" i="337"/>
  <c r="AN100" i="337"/>
  <c r="R100" i="337"/>
  <c r="P103" i="337" s="1"/>
  <c r="K100" i="337"/>
  <c r="I100" i="337"/>
  <c r="J100" i="337" s="1"/>
  <c r="H103" i="337" s="1"/>
  <c r="H100" i="337"/>
  <c r="G100" i="337"/>
  <c r="E100" i="337"/>
  <c r="F100" i="337" s="1"/>
  <c r="AO99" i="337"/>
  <c r="AN99" i="337"/>
  <c r="T99" i="337"/>
  <c r="P102" i="337" s="1"/>
  <c r="R99" i="337"/>
  <c r="K99" i="337"/>
  <c r="I99" i="337"/>
  <c r="J99" i="337" s="1"/>
  <c r="G99" i="337"/>
  <c r="E99" i="337"/>
  <c r="F99" i="337" s="1"/>
  <c r="AO98" i="337"/>
  <c r="AN98" i="337"/>
  <c r="R98" i="337"/>
  <c r="N98" i="337"/>
  <c r="L101" i="337" s="1"/>
  <c r="G98" i="337"/>
  <c r="E98" i="337"/>
  <c r="F98" i="337" s="1"/>
  <c r="AO97" i="337"/>
  <c r="AN97" i="337"/>
  <c r="R97" i="337"/>
  <c r="N97" i="337"/>
  <c r="L100" i="337" s="1"/>
  <c r="G97" i="337"/>
  <c r="E97" i="337"/>
  <c r="F97" i="337" s="1"/>
  <c r="AO96" i="337"/>
  <c r="AN96" i="337"/>
  <c r="T96" i="337"/>
  <c r="L102" i="337" s="1"/>
  <c r="R96" i="337"/>
  <c r="P96" i="337"/>
  <c r="L99" i="337" s="1"/>
  <c r="N96" i="337"/>
  <c r="G96" i="337"/>
  <c r="E96" i="337"/>
  <c r="AO95" i="337"/>
  <c r="AN95" i="337"/>
  <c r="R95" i="337"/>
  <c r="N95" i="337"/>
  <c r="J95" i="337"/>
  <c r="H98" i="337" s="1"/>
  <c r="AO94" i="337"/>
  <c r="AN94" i="337"/>
  <c r="AF94" i="337"/>
  <c r="AE94" i="337"/>
  <c r="AC94" i="337"/>
  <c r="AB94" i="337"/>
  <c r="R94" i="337"/>
  <c r="N94" i="337"/>
  <c r="J94" i="337"/>
  <c r="H97" i="337" s="1"/>
  <c r="AO93" i="337"/>
  <c r="AN93" i="337"/>
  <c r="T93" i="337"/>
  <c r="H102" i="337" s="1"/>
  <c r="R93" i="337"/>
  <c r="P93" i="337"/>
  <c r="H99" i="337" s="1"/>
  <c r="N93" i="337"/>
  <c r="L93" i="337"/>
  <c r="H96" i="337" s="1"/>
  <c r="J93" i="337"/>
  <c r="Q92" i="337"/>
  <c r="M92" i="337"/>
  <c r="I92" i="337"/>
  <c r="E92" i="337"/>
  <c r="Q91" i="337"/>
  <c r="M91" i="337"/>
  <c r="I91" i="337"/>
  <c r="E91" i="337"/>
  <c r="AZ89" i="337"/>
  <c r="AX89" i="337"/>
  <c r="AY89" i="337" s="1"/>
  <c r="AW89" i="337"/>
  <c r="AV89" i="337"/>
  <c r="AT89" i="337"/>
  <c r="AU89" i="337" s="1"/>
  <c r="AR89" i="337"/>
  <c r="AP89" i="337"/>
  <c r="AQ89" i="337" s="1"/>
  <c r="O89" i="337"/>
  <c r="M89" i="337"/>
  <c r="N89" i="337" s="1"/>
  <c r="L89" i="337"/>
  <c r="K89" i="337"/>
  <c r="I89" i="337"/>
  <c r="J89" i="337" s="1"/>
  <c r="G89" i="337"/>
  <c r="E89" i="337"/>
  <c r="F89" i="337" s="1"/>
  <c r="AZ88" i="337"/>
  <c r="AX88" i="337"/>
  <c r="AY88" i="337" s="1"/>
  <c r="AW88" i="337"/>
  <c r="AV88" i="337"/>
  <c r="AT88" i="337"/>
  <c r="AU88" i="337" s="1"/>
  <c r="AR88" i="337"/>
  <c r="AP88" i="337"/>
  <c r="AQ88" i="337" s="1"/>
  <c r="O88" i="337"/>
  <c r="M88" i="337"/>
  <c r="N88" i="337" s="1"/>
  <c r="L88" i="337"/>
  <c r="K88" i="337"/>
  <c r="I88" i="337"/>
  <c r="J88" i="337" s="1"/>
  <c r="G88" i="337"/>
  <c r="E88" i="337"/>
  <c r="F88" i="337" s="1"/>
  <c r="AZ87" i="337"/>
  <c r="AX87" i="337"/>
  <c r="AY87" i="337" s="1"/>
  <c r="AV87" i="337"/>
  <c r="AT87" i="337"/>
  <c r="AU87" i="337" s="1"/>
  <c r="AR87" i="337"/>
  <c r="AP87" i="337"/>
  <c r="O87" i="337"/>
  <c r="M87" i="337"/>
  <c r="N87" i="337" s="1"/>
  <c r="K87" i="337"/>
  <c r="I87" i="337"/>
  <c r="J87" i="337" s="1"/>
  <c r="G87" i="337"/>
  <c r="E87" i="337"/>
  <c r="F87" i="337" s="1"/>
  <c r="BC86" i="337"/>
  <c r="BA89" i="337" s="1"/>
  <c r="AV86" i="337"/>
  <c r="AT86" i="337"/>
  <c r="AU86" i="337" s="1"/>
  <c r="AS89" i="337" s="1"/>
  <c r="AS86" i="337"/>
  <c r="AR86" i="337"/>
  <c r="AP86" i="337"/>
  <c r="AQ86" i="337" s="1"/>
  <c r="R86" i="337"/>
  <c r="P89" i="337" s="1"/>
  <c r="K86" i="337"/>
  <c r="I86" i="337"/>
  <c r="J86" i="337" s="1"/>
  <c r="H89" i="337" s="1"/>
  <c r="H86" i="337"/>
  <c r="G86" i="337"/>
  <c r="E86" i="337"/>
  <c r="F86" i="337" s="1"/>
  <c r="BC85" i="337"/>
  <c r="BA88" i="337" s="1"/>
  <c r="AV85" i="337"/>
  <c r="AT85" i="337"/>
  <c r="AU85" i="337" s="1"/>
  <c r="AS88" i="337" s="1"/>
  <c r="AS85" i="337"/>
  <c r="AR85" i="337"/>
  <c r="AP85" i="337"/>
  <c r="AQ85" i="337" s="1"/>
  <c r="R85" i="337"/>
  <c r="P88" i="337" s="1"/>
  <c r="K85" i="337"/>
  <c r="I85" i="337"/>
  <c r="J85" i="337" s="1"/>
  <c r="H88" i="337" s="1"/>
  <c r="H85" i="337"/>
  <c r="G85" i="337"/>
  <c r="E85" i="337"/>
  <c r="F85" i="337" s="1"/>
  <c r="BE84" i="337"/>
  <c r="BA87" i="337" s="1"/>
  <c r="BC84" i="337"/>
  <c r="AV84" i="337"/>
  <c r="AT84" i="337"/>
  <c r="AU84" i="337" s="1"/>
  <c r="AR84" i="337"/>
  <c r="AP84" i="337"/>
  <c r="AQ84" i="337" s="1"/>
  <c r="T84" i="337"/>
  <c r="P87" i="337" s="1"/>
  <c r="R84" i="337"/>
  <c r="K84" i="337"/>
  <c r="I84" i="337"/>
  <c r="J84" i="337" s="1"/>
  <c r="G84" i="337"/>
  <c r="E84" i="337"/>
  <c r="BC83" i="337"/>
  <c r="AY83" i="337"/>
  <c r="AW86" i="337" s="1"/>
  <c r="AR83" i="337"/>
  <c r="AP83" i="337"/>
  <c r="AQ83" i="337" s="1"/>
  <c r="R83" i="337"/>
  <c r="N83" i="337"/>
  <c r="L86" i="337" s="1"/>
  <c r="G83" i="337"/>
  <c r="E83" i="337"/>
  <c r="F83" i="337" s="1"/>
  <c r="BC82" i="337"/>
  <c r="AY82" i="337"/>
  <c r="AW85" i="337" s="1"/>
  <c r="AR82" i="337"/>
  <c r="AP82" i="337"/>
  <c r="AQ82" i="337" s="1"/>
  <c r="R82" i="337"/>
  <c r="N82" i="337"/>
  <c r="L85" i="337" s="1"/>
  <c r="G82" i="337"/>
  <c r="E82" i="337"/>
  <c r="F82" i="337" s="1"/>
  <c r="BE81" i="337"/>
  <c r="AW87" i="337" s="1"/>
  <c r="BC81" i="337"/>
  <c r="BA81" i="337"/>
  <c r="AW84" i="337" s="1"/>
  <c r="AY81" i="337"/>
  <c r="AR81" i="337"/>
  <c r="AP81" i="337"/>
  <c r="AQ81" i="337" s="1"/>
  <c r="T81" i="337"/>
  <c r="L87" i="337" s="1"/>
  <c r="R81" i="337"/>
  <c r="P81" i="337"/>
  <c r="L84" i="337" s="1"/>
  <c r="N81" i="337"/>
  <c r="G81" i="337"/>
  <c r="E81" i="337"/>
  <c r="BC80" i="337"/>
  <c r="AY80" i="337"/>
  <c r="AU80" i="337"/>
  <c r="AS83" i="337" s="1"/>
  <c r="R80" i="337"/>
  <c r="N80" i="337"/>
  <c r="J80" i="337"/>
  <c r="H83" i="337" s="1"/>
  <c r="BQ79" i="337"/>
  <c r="BP79" i="337"/>
  <c r="BN79" i="337"/>
  <c r="BM79" i="337"/>
  <c r="BC79" i="337"/>
  <c r="AY79" i="337"/>
  <c r="AU79" i="337"/>
  <c r="AS82" i="337" s="1"/>
  <c r="AF79" i="337"/>
  <c r="AE79" i="337"/>
  <c r="AC79" i="337"/>
  <c r="AB79" i="337"/>
  <c r="R79" i="337"/>
  <c r="N79" i="337"/>
  <c r="J79" i="337"/>
  <c r="BE78" i="337"/>
  <c r="AS87" i="337" s="1"/>
  <c r="BC78" i="337"/>
  <c r="BA78" i="337"/>
  <c r="AS84" i="337" s="1"/>
  <c r="AY78" i="337"/>
  <c r="AW78" i="337"/>
  <c r="AS81" i="337" s="1"/>
  <c r="AU78" i="337"/>
  <c r="T78" i="337"/>
  <c r="H87" i="337" s="1"/>
  <c r="R78" i="337"/>
  <c r="P78" i="337"/>
  <c r="H84" i="337" s="1"/>
  <c r="N78" i="337"/>
  <c r="L78" i="337"/>
  <c r="H81" i="337" s="1"/>
  <c r="J78" i="337"/>
  <c r="BB77" i="337"/>
  <c r="AX77" i="337"/>
  <c r="AT77" i="337"/>
  <c r="AP77" i="337"/>
  <c r="Q77" i="337"/>
  <c r="M77" i="337"/>
  <c r="I77" i="337"/>
  <c r="E77" i="337"/>
  <c r="BB76" i="337"/>
  <c r="AX76" i="337"/>
  <c r="AT76" i="337"/>
  <c r="AP76" i="337"/>
  <c r="Q76" i="337"/>
  <c r="M76" i="337"/>
  <c r="I76" i="337"/>
  <c r="E76" i="337"/>
  <c r="AV67" i="337"/>
  <c r="AT67" i="337"/>
  <c r="AU67" i="337" s="1"/>
  <c r="AS67" i="337"/>
  <c r="AR67" i="337"/>
  <c r="AP67" i="337"/>
  <c r="AQ67" i="337" s="1"/>
  <c r="K67" i="337"/>
  <c r="I67" i="337"/>
  <c r="J67" i="337" s="1"/>
  <c r="H67" i="337"/>
  <c r="G67" i="337"/>
  <c r="E67" i="337"/>
  <c r="F67" i="337" s="1"/>
  <c r="AV66" i="337"/>
  <c r="AT66" i="337"/>
  <c r="AU66" i="337" s="1"/>
  <c r="AS66" i="337"/>
  <c r="AR66" i="337"/>
  <c r="AP66" i="337"/>
  <c r="AQ66" i="337" s="1"/>
  <c r="AO66" i="337"/>
  <c r="AN66" i="337"/>
  <c r="K66" i="337"/>
  <c r="I66" i="337"/>
  <c r="J66" i="337" s="1"/>
  <c r="H66" i="337"/>
  <c r="G66" i="337"/>
  <c r="E66" i="337"/>
  <c r="F66" i="337" s="1"/>
  <c r="AV65" i="337"/>
  <c r="AT65" i="337"/>
  <c r="AU65" i="337" s="1"/>
  <c r="AR65" i="337"/>
  <c r="AP65" i="337"/>
  <c r="AO65" i="337"/>
  <c r="AN65" i="337"/>
  <c r="AX57" i="337" s="1"/>
  <c r="K65" i="337"/>
  <c r="I65" i="337"/>
  <c r="J65" i="337" s="1"/>
  <c r="G65" i="337"/>
  <c r="E65" i="337"/>
  <c r="AY64" i="337"/>
  <c r="AW67" i="337" s="1"/>
  <c r="AR64" i="337"/>
  <c r="AP64" i="337"/>
  <c r="AQ64" i="337" s="1"/>
  <c r="N64" i="337"/>
  <c r="L67" i="337" s="1"/>
  <c r="G64" i="337"/>
  <c r="E64" i="337"/>
  <c r="F64" i="337" s="1"/>
  <c r="AY63" i="337"/>
  <c r="AW66" i="337" s="1"/>
  <c r="AR63" i="337"/>
  <c r="AP63" i="337"/>
  <c r="AQ63" i="337" s="1"/>
  <c r="AO63" i="337"/>
  <c r="AN63" i="337"/>
  <c r="N63" i="337"/>
  <c r="L66" i="337" s="1"/>
  <c r="G63" i="337"/>
  <c r="E63" i="337"/>
  <c r="F63" i="337" s="1"/>
  <c r="BA62" i="337"/>
  <c r="AW65" i="337" s="1"/>
  <c r="AY62" i="337"/>
  <c r="AR62" i="337"/>
  <c r="AP62" i="337"/>
  <c r="AO62" i="337"/>
  <c r="AN62" i="337"/>
  <c r="AT57" i="337" s="1"/>
  <c r="P62" i="337"/>
  <c r="L65" i="337" s="1"/>
  <c r="N62" i="337"/>
  <c r="G62" i="337"/>
  <c r="E62" i="337"/>
  <c r="F62" i="337" s="1"/>
  <c r="AY61" i="337"/>
  <c r="AU61" i="337"/>
  <c r="AS64" i="337" s="1"/>
  <c r="N61" i="337"/>
  <c r="J61" i="337"/>
  <c r="H64" i="337" s="1"/>
  <c r="BM60" i="337"/>
  <c r="BL60" i="337"/>
  <c r="BJ60" i="337"/>
  <c r="BI60" i="337"/>
  <c r="AY60" i="337"/>
  <c r="AU60" i="337"/>
  <c r="AS63" i="337" s="1"/>
  <c r="AO60" i="337"/>
  <c r="AN60" i="337"/>
  <c r="AB60" i="337"/>
  <c r="AA60" i="337"/>
  <c r="Y60" i="337"/>
  <c r="X60" i="337"/>
  <c r="N60" i="337"/>
  <c r="J60" i="337"/>
  <c r="H63" i="337" s="1"/>
  <c r="BA59" i="337"/>
  <c r="AS65" i="337" s="1"/>
  <c r="AY59" i="337"/>
  <c r="AW59" i="337"/>
  <c r="AS62" i="337" s="1"/>
  <c r="AU59" i="337"/>
  <c r="AO59" i="337"/>
  <c r="AN59" i="337"/>
  <c r="P59" i="337"/>
  <c r="H65" i="337" s="1"/>
  <c r="N59" i="337"/>
  <c r="L59" i="337"/>
  <c r="H62" i="337" s="1"/>
  <c r="J59" i="337"/>
  <c r="M58" i="337"/>
  <c r="I58" i="337"/>
  <c r="E58" i="337"/>
  <c r="M57" i="337"/>
  <c r="I57" i="337"/>
  <c r="E57" i="337"/>
  <c r="AX56" i="337"/>
  <c r="AT56" i="337"/>
  <c r="AP56" i="337"/>
  <c r="K55" i="337"/>
  <c r="I55" i="337"/>
  <c r="J55" i="337" s="1"/>
  <c r="H55" i="337"/>
  <c r="G55" i="337"/>
  <c r="E55" i="337"/>
  <c r="F55" i="337" s="1"/>
  <c r="K54" i="337"/>
  <c r="I54" i="337"/>
  <c r="J54" i="337" s="1"/>
  <c r="H54" i="337"/>
  <c r="G54" i="337"/>
  <c r="E54" i="337"/>
  <c r="K53" i="337"/>
  <c r="I53" i="337"/>
  <c r="J53" i="337" s="1"/>
  <c r="G53" i="337"/>
  <c r="E53" i="337"/>
  <c r="F53" i="337" s="1"/>
  <c r="N52" i="337"/>
  <c r="L55" i="337" s="1"/>
  <c r="G52" i="337"/>
  <c r="E52" i="337"/>
  <c r="F52" i="337" s="1"/>
  <c r="N51" i="337"/>
  <c r="L54" i="337" s="1"/>
  <c r="G51" i="337"/>
  <c r="E51" i="337"/>
  <c r="F51" i="337" s="1"/>
  <c r="P50" i="337"/>
  <c r="L53" i="337" s="1"/>
  <c r="N50" i="337"/>
  <c r="G50" i="337"/>
  <c r="E50" i="337"/>
  <c r="AO49" i="337"/>
  <c r="AN49" i="337"/>
  <c r="N49" i="337"/>
  <c r="J49" i="337"/>
  <c r="H52" i="337" s="1"/>
  <c r="AO48" i="337"/>
  <c r="AN48" i="337"/>
  <c r="AB48" i="337"/>
  <c r="AA48" i="337"/>
  <c r="Y48" i="337"/>
  <c r="X48" i="337"/>
  <c r="N48" i="337"/>
  <c r="J48" i="337"/>
  <c r="H51" i="337" s="1"/>
  <c r="AV47" i="337"/>
  <c r="AO47" i="337"/>
  <c r="AN47" i="337"/>
  <c r="P47" i="337"/>
  <c r="H53" i="337" s="1"/>
  <c r="N47" i="337"/>
  <c r="L47" i="337"/>
  <c r="H50" i="337" s="1"/>
  <c r="J47" i="337"/>
  <c r="AV46" i="337"/>
  <c r="AO46" i="337"/>
  <c r="AN46" i="337"/>
  <c r="M46" i="337"/>
  <c r="I46" i="337"/>
  <c r="E46" i="337"/>
  <c r="AO45" i="337"/>
  <c r="AN45" i="337"/>
  <c r="M45" i="337"/>
  <c r="I45" i="337"/>
  <c r="E45" i="337"/>
  <c r="AO44" i="337"/>
  <c r="AN44" i="337"/>
  <c r="AO43" i="337"/>
  <c r="AN43" i="337"/>
  <c r="K43" i="337"/>
  <c r="I43" i="337"/>
  <c r="J43" i="337" s="1"/>
  <c r="H43" i="337"/>
  <c r="G43" i="337"/>
  <c r="E43" i="337"/>
  <c r="F43" i="337" s="1"/>
  <c r="AO42" i="337"/>
  <c r="AN42" i="337"/>
  <c r="K42" i="337"/>
  <c r="I42" i="337"/>
  <c r="J42" i="337" s="1"/>
  <c r="H42" i="337"/>
  <c r="G42" i="337"/>
  <c r="E42" i="337"/>
  <c r="F42" i="337" s="1"/>
  <c r="AO41" i="337"/>
  <c r="AN41" i="337"/>
  <c r="K41" i="337"/>
  <c r="I41" i="337"/>
  <c r="J41" i="337" s="1"/>
  <c r="G41" i="337"/>
  <c r="E41" i="337"/>
  <c r="AO40" i="337"/>
  <c r="AN40" i="337"/>
  <c r="N40" i="337"/>
  <c r="L43" i="337" s="1"/>
  <c r="G40" i="337"/>
  <c r="E40" i="337"/>
  <c r="F40" i="337" s="1"/>
  <c r="AO39" i="337"/>
  <c r="AN39" i="337"/>
  <c r="N39" i="337"/>
  <c r="L42" i="337" s="1"/>
  <c r="G39" i="337"/>
  <c r="E39" i="337"/>
  <c r="F39" i="337" s="1"/>
  <c r="AO38" i="337"/>
  <c r="AN38" i="337"/>
  <c r="P38" i="337"/>
  <c r="L41" i="337" s="1"/>
  <c r="N38" i="337"/>
  <c r="G38" i="337"/>
  <c r="E38" i="337"/>
  <c r="F38" i="337" s="1"/>
  <c r="N37" i="337"/>
  <c r="J37" i="337"/>
  <c r="H40" i="337" s="1"/>
  <c r="AB36" i="337"/>
  <c r="AA36" i="337"/>
  <c r="Y36" i="337"/>
  <c r="X36" i="337"/>
  <c r="N36" i="337"/>
  <c r="J36" i="337"/>
  <c r="H39" i="337" s="1"/>
  <c r="P35" i="337"/>
  <c r="H41" i="337" s="1"/>
  <c r="N35" i="337"/>
  <c r="L35" i="337"/>
  <c r="H38" i="337" s="1"/>
  <c r="J35" i="337"/>
  <c r="M34" i="337"/>
  <c r="I34" i="337"/>
  <c r="E34" i="337"/>
  <c r="M33" i="337"/>
  <c r="I33" i="337"/>
  <c r="E33" i="337"/>
  <c r="BB98" i="337" l="1"/>
  <c r="BB99" i="337"/>
  <c r="BB101" i="337"/>
  <c r="BB102" i="337"/>
  <c r="BB116" i="337"/>
  <c r="BB117" i="337"/>
  <c r="BB119" i="337"/>
  <c r="BB120" i="337"/>
  <c r="AD129" i="337"/>
  <c r="AG167" i="337"/>
  <c r="AG79" i="337"/>
  <c r="AF210" i="337"/>
  <c r="AH244" i="337"/>
  <c r="AD144" i="337"/>
  <c r="AE267" i="337"/>
  <c r="AA268" i="337" s="1"/>
  <c r="Z182" i="337"/>
  <c r="U183" i="337" s="1"/>
  <c r="AB54" i="337"/>
  <c r="AE97" i="337"/>
  <c r="BM63" i="337"/>
  <c r="AF85" i="337"/>
  <c r="BR129" i="337"/>
  <c r="AD207" i="337"/>
  <c r="AE188" i="337"/>
  <c r="AG182" i="337"/>
  <c r="AJ273" i="337"/>
  <c r="AJ250" i="337"/>
  <c r="W48" i="337"/>
  <c r="S49" i="337" s="1"/>
  <c r="AF270" i="337"/>
  <c r="AX58" i="337"/>
  <c r="AE103" i="337"/>
  <c r="BP135" i="337"/>
  <c r="AE150" i="337"/>
  <c r="BL66" i="337"/>
  <c r="BL129" i="337"/>
  <c r="BH130" i="337" s="1"/>
  <c r="BL132" i="337"/>
  <c r="BH133" i="337" s="1"/>
  <c r="BP150" i="337"/>
  <c r="BO144" i="337"/>
  <c r="BP147" i="337"/>
  <c r="AU201" i="337"/>
  <c r="BQ147" i="337"/>
  <c r="BQ176" i="337"/>
  <c r="BA201" i="337"/>
  <c r="AF250" i="337"/>
  <c r="BK82" i="337"/>
  <c r="BF83" i="337" s="1"/>
  <c r="AF135" i="337"/>
  <c r="AG207" i="337"/>
  <c r="Z36" i="337"/>
  <c r="AG273" i="337"/>
  <c r="AV43" i="337"/>
  <c r="W60" i="337"/>
  <c r="S61" i="337" s="1"/>
  <c r="AF100" i="337"/>
  <c r="AB191" i="337"/>
  <c r="AB63" i="337"/>
  <c r="Z48" i="337"/>
  <c r="AC153" i="337"/>
  <c r="AF97" i="337"/>
  <c r="AF132" i="337"/>
  <c r="AC150" i="337"/>
  <c r="AF185" i="337"/>
  <c r="AJ256" i="337"/>
  <c r="AA42" i="337"/>
  <c r="AE147" i="337"/>
  <c r="BH60" i="337"/>
  <c r="BD61" i="337" s="1"/>
  <c r="BN60" i="337"/>
  <c r="AG129" i="337"/>
  <c r="AD182" i="337"/>
  <c r="AI273" i="337"/>
  <c r="Z88" i="337"/>
  <c r="U89" i="337" s="1"/>
  <c r="BL63" i="337"/>
  <c r="Y51" i="337"/>
  <c r="BP82" i="337"/>
  <c r="AC85" i="337"/>
  <c r="AD94" i="337"/>
  <c r="BN135" i="337"/>
  <c r="AK244" i="337"/>
  <c r="AE153" i="337"/>
  <c r="X54" i="337"/>
  <c r="BK79" i="337"/>
  <c r="BF80" i="337" s="1"/>
  <c r="BQ82" i="337"/>
  <c r="AG94" i="337"/>
  <c r="AV120" i="337"/>
  <c r="AQ134" i="337"/>
  <c r="BL135" i="337" s="1"/>
  <c r="BH136" i="337" s="1"/>
  <c r="F153" i="337"/>
  <c r="Z153" i="337" s="1"/>
  <c r="U154" i="337" s="1"/>
  <c r="BQ153" i="337"/>
  <c r="BR167" i="337"/>
  <c r="BQ170" i="337"/>
  <c r="AU198" i="337"/>
  <c r="BK207" i="337"/>
  <c r="BM213" i="337"/>
  <c r="BO79" i="337"/>
  <c r="BQ135" i="337"/>
  <c r="BP173" i="337"/>
  <c r="BA198" i="337"/>
  <c r="BN207" i="337"/>
  <c r="BL82" i="337"/>
  <c r="BH83" i="337" s="1"/>
  <c r="AE85" i="337"/>
  <c r="BP88" i="337"/>
  <c r="AF103" i="337"/>
  <c r="BP176" i="337"/>
  <c r="BJ213" i="337"/>
  <c r="X42" i="337"/>
  <c r="AG247" i="337"/>
  <c r="AI247" i="337"/>
  <c r="AF256" i="337"/>
  <c r="AB100" i="337"/>
  <c r="AA66" i="337"/>
  <c r="AC100" i="337"/>
  <c r="AQ149" i="337"/>
  <c r="AF153" i="337"/>
  <c r="AU199" i="337"/>
  <c r="F246" i="337"/>
  <c r="AE247" i="337" s="1"/>
  <c r="AA248" i="337" s="1"/>
  <c r="AF279" i="337"/>
  <c r="F41" i="337"/>
  <c r="V42" i="337" s="1"/>
  <c r="BK85" i="337"/>
  <c r="BF86" i="337" s="1"/>
  <c r="BR79" i="337"/>
  <c r="BQ85" i="337"/>
  <c r="V36" i="337"/>
  <c r="Q37" i="337" s="1"/>
  <c r="AC48" i="337"/>
  <c r="Z60" i="337"/>
  <c r="AA63" i="337"/>
  <c r="F65" i="337"/>
  <c r="W66" i="337" s="1"/>
  <c r="S67" i="337" s="1"/>
  <c r="BM176" i="337"/>
  <c r="AE213" i="337"/>
  <c r="F278" i="337"/>
  <c r="AD279" i="337" s="1"/>
  <c r="AB66" i="337"/>
  <c r="AF82" i="337"/>
  <c r="BN132" i="337"/>
  <c r="BN150" i="337"/>
  <c r="AF188" i="337"/>
  <c r="AG188" i="337" s="1"/>
  <c r="AC213" i="337"/>
  <c r="AJ279" i="337"/>
  <c r="BK170" i="337"/>
  <c r="BF171" i="337" s="1"/>
  <c r="AB173" i="337"/>
  <c r="AA54" i="337"/>
  <c r="AB42" i="337"/>
  <c r="AC60" i="337"/>
  <c r="AA79" i="337"/>
  <c r="W80" i="337" s="1"/>
  <c r="BM85" i="337"/>
  <c r="AC103" i="337"/>
  <c r="AE170" i="337"/>
  <c r="AH267" i="337"/>
  <c r="AK267" i="337"/>
  <c r="AE135" i="337"/>
  <c r="F187" i="337"/>
  <c r="AG253" i="337"/>
  <c r="AD79" i="337"/>
  <c r="AB153" i="337"/>
  <c r="AE176" i="337"/>
  <c r="AF191" i="337"/>
  <c r="AI250" i="337"/>
  <c r="AJ253" i="337"/>
  <c r="AG256" i="337"/>
  <c r="BB43" i="337"/>
  <c r="Y54" i="337"/>
  <c r="BN88" i="337"/>
  <c r="AA150" i="337"/>
  <c r="W151" i="337" s="1"/>
  <c r="AB176" i="337"/>
  <c r="BM210" i="337"/>
  <c r="BB44" i="337"/>
  <c r="AV117" i="337"/>
  <c r="BJ66" i="337"/>
  <c r="AF88" i="337"/>
  <c r="AQ62" i="337"/>
  <c r="BG63" i="337" s="1"/>
  <c r="BP138" i="337"/>
  <c r="AG144" i="337"/>
  <c r="AF147" i="337"/>
  <c r="BB46" i="337"/>
  <c r="AI256" i="337"/>
  <c r="AB39" i="337"/>
  <c r="AB82" i="337"/>
  <c r="BP85" i="337"/>
  <c r="AA94" i="337"/>
  <c r="W95" i="337" s="1"/>
  <c r="AC36" i="337"/>
  <c r="AV44" i="337"/>
  <c r="AA51" i="337"/>
  <c r="AV102" i="337"/>
  <c r="AV119" i="337"/>
  <c r="BO167" i="337"/>
  <c r="AF216" i="337"/>
  <c r="AI253" i="337"/>
  <c r="BB47" i="337"/>
  <c r="AA88" i="337"/>
  <c r="W89" i="337" s="1"/>
  <c r="Y42" i="337"/>
  <c r="AB51" i="337"/>
  <c r="BN85" i="337"/>
  <c r="BM88" i="337"/>
  <c r="BR144" i="337"/>
  <c r="AF170" i="337"/>
  <c r="AB170" i="337"/>
  <c r="AD276" i="337"/>
  <c r="BL79" i="337"/>
  <c r="BH80" i="337" s="1"/>
  <c r="Z94" i="337"/>
  <c r="AV101" i="337"/>
  <c r="AQ146" i="337"/>
  <c r="BK147" i="337" s="1"/>
  <c r="AC170" i="337"/>
  <c r="AJ276" i="337"/>
  <c r="AF276" i="337"/>
  <c r="AA144" i="337"/>
  <c r="W145" i="337" s="1"/>
  <c r="F81" i="337"/>
  <c r="F96" i="337"/>
  <c r="Z97" i="337" s="1"/>
  <c r="F131" i="337"/>
  <c r="Z132" i="337" s="1"/>
  <c r="AC132" i="337"/>
  <c r="AQ137" i="337"/>
  <c r="BK138" i="337" s="1"/>
  <c r="V39" i="337"/>
  <c r="AQ87" i="337"/>
  <c r="BK88" i="337" s="1"/>
  <c r="AC97" i="337"/>
  <c r="AV98" i="337"/>
  <c r="BO129" i="337"/>
  <c r="BK132" i="337"/>
  <c r="BQ138" i="337"/>
  <c r="BM170" i="337"/>
  <c r="BB186" i="337"/>
  <c r="AC210" i="337"/>
  <c r="AE244" i="337"/>
  <c r="AA245" i="337" s="1"/>
  <c r="AD244" i="337"/>
  <c r="AD267" i="337"/>
  <c r="H269" i="337"/>
  <c r="AD270" i="337" s="1"/>
  <c r="AV187" i="337"/>
  <c r="BQ173" i="337"/>
  <c r="BM173" i="337"/>
  <c r="W39" i="337"/>
  <c r="S40" i="337" s="1"/>
  <c r="Z79" i="337"/>
  <c r="BQ88" i="337"/>
  <c r="AE100" i="337"/>
  <c r="Z150" i="337"/>
  <c r="AB150" i="337"/>
  <c r="BQ150" i="337"/>
  <c r="F188" i="337"/>
  <c r="AC188" i="337"/>
  <c r="AF213" i="337"/>
  <c r="F54" i="337"/>
  <c r="W54" i="337" s="1"/>
  <c r="S55" i="337" s="1"/>
  <c r="X39" i="337"/>
  <c r="AA167" i="337"/>
  <c r="W168" i="337" s="1"/>
  <c r="H169" i="337"/>
  <c r="AA170" i="337" s="1"/>
  <c r="W171" i="337" s="1"/>
  <c r="Z167" i="337"/>
  <c r="AA213" i="337"/>
  <c r="W214" i="337" s="1"/>
  <c r="Z213" i="337"/>
  <c r="Z216" i="337"/>
  <c r="AB103" i="337"/>
  <c r="AD103" i="337" s="1"/>
  <c r="Z103" i="337"/>
  <c r="H82" i="337"/>
  <c r="Z129" i="337"/>
  <c r="BP132" i="337"/>
  <c r="AC135" i="337"/>
  <c r="AB135" i="337"/>
  <c r="F134" i="337"/>
  <c r="Z135" i="337" s="1"/>
  <c r="Z207" i="337"/>
  <c r="BK129" i="337"/>
  <c r="AP58" i="337"/>
  <c r="BK60" i="337"/>
  <c r="AQ65" i="337"/>
  <c r="BG66" i="337" s="1"/>
  <c r="AE88" i="337"/>
  <c r="AC88" i="337"/>
  <c r="AA129" i="337"/>
  <c r="W130" i="337" s="1"/>
  <c r="AB132" i="337"/>
  <c r="BQ132" i="337"/>
  <c r="F137" i="337"/>
  <c r="AA138" i="337" s="1"/>
  <c r="W139" i="337" s="1"/>
  <c r="AE138" i="337"/>
  <c r="AC138" i="337"/>
  <c r="AF138" i="337"/>
  <c r="AB97" i="337"/>
  <c r="BG60" i="337"/>
  <c r="Y39" i="337"/>
  <c r="V60" i="337"/>
  <c r="V63" i="337"/>
  <c r="BM66" i="337"/>
  <c r="BN66" i="337" s="1"/>
  <c r="X66" i="337"/>
  <c r="BN82" i="337"/>
  <c r="BM138" i="337"/>
  <c r="BL144" i="337"/>
  <c r="BH145" i="337" s="1"/>
  <c r="BK144" i="337"/>
  <c r="AA147" i="337"/>
  <c r="W148" i="337" s="1"/>
  <c r="BN170" i="337"/>
  <c r="AE173" i="337"/>
  <c r="AC173" i="337"/>
  <c r="F173" i="337"/>
  <c r="Z173" i="337" s="1"/>
  <c r="BN147" i="337"/>
  <c r="BM147" i="337"/>
  <c r="AV99" i="337"/>
  <c r="W36" i="337"/>
  <c r="S37" i="337" s="1"/>
  <c r="X51" i="337"/>
  <c r="W63" i="337"/>
  <c r="S64" i="337" s="1"/>
  <c r="BI63" i="337"/>
  <c r="Y66" i="337"/>
  <c r="BM132" i="337"/>
  <c r="AE132" i="337"/>
  <c r="AB138" i="337"/>
  <c r="Z147" i="337"/>
  <c r="BP170" i="337"/>
  <c r="BN176" i="337"/>
  <c r="AQ175" i="337"/>
  <c r="BK176" i="337" s="1"/>
  <c r="AV186" i="337"/>
  <c r="AA39" i="337"/>
  <c r="V48" i="337"/>
  <c r="BM82" i="337"/>
  <c r="BL210" i="337"/>
  <c r="BJ210" i="337"/>
  <c r="BI210" i="337"/>
  <c r="AQ209" i="337"/>
  <c r="BG210" i="337" s="1"/>
  <c r="AF253" i="337"/>
  <c r="F253" i="337"/>
  <c r="BM135" i="337"/>
  <c r="AP57" i="337"/>
  <c r="AC82" i="337"/>
  <c r="BN138" i="337"/>
  <c r="AU149" i="337"/>
  <c r="BL150" i="337" s="1"/>
  <c r="BH151" i="337" s="1"/>
  <c r="X63" i="337"/>
  <c r="BJ63" i="337"/>
  <c r="Y63" i="337"/>
  <c r="BI66" i="337"/>
  <c r="AB85" i="337"/>
  <c r="BL85" i="337"/>
  <c r="BH86" i="337" s="1"/>
  <c r="AB88" i="337"/>
  <c r="Z100" i="337"/>
  <c r="AB147" i="337"/>
  <c r="BN153" i="337"/>
  <c r="AQ152" i="337"/>
  <c r="BK153" i="337" s="1"/>
  <c r="BP153" i="337"/>
  <c r="BL167" i="337"/>
  <c r="BH168" i="337" s="1"/>
  <c r="BK167" i="337"/>
  <c r="AB188" i="337"/>
  <c r="AC191" i="337"/>
  <c r="BH207" i="337"/>
  <c r="BD208" i="337" s="1"/>
  <c r="BM153" i="337"/>
  <c r="Z144" i="337"/>
  <c r="AT58" i="337"/>
  <c r="F50" i="337"/>
  <c r="AE82" i="337"/>
  <c r="F84" i="337"/>
  <c r="AA85" i="337" s="1"/>
  <c r="W86" i="337" s="1"/>
  <c r="AA100" i="337"/>
  <c r="W101" i="337" s="1"/>
  <c r="AA103" i="337"/>
  <c r="W104" i="337" s="1"/>
  <c r="AC147" i="337"/>
  <c r="BM150" i="337"/>
  <c r="AF176" i="337"/>
  <c r="AE185" i="337"/>
  <c r="AG185" i="337" s="1"/>
  <c r="AB185" i="337"/>
  <c r="F184" i="337"/>
  <c r="Z185" i="337" s="1"/>
  <c r="AC185" i="337"/>
  <c r="F256" i="337"/>
  <c r="AE256" i="337" s="1"/>
  <c r="AA257" i="337" s="1"/>
  <c r="AI276" i="337"/>
  <c r="AJ247" i="337"/>
  <c r="AG270" i="337"/>
  <c r="AV190" i="337"/>
  <c r="AF150" i="337"/>
  <c r="BB187" i="337"/>
  <c r="BB189" i="337"/>
  <c r="BB190" i="337"/>
  <c r="AC216" i="337"/>
  <c r="AA216" i="337"/>
  <c r="W217" i="337" s="1"/>
  <c r="F252" i="337"/>
  <c r="AE191" i="337"/>
  <c r="BG207" i="337"/>
  <c r="BL170" i="337"/>
  <c r="BH171" i="337" s="1"/>
  <c r="AA182" i="337"/>
  <c r="W183" i="337" s="1"/>
  <c r="F190" i="337"/>
  <c r="Z191" i="337" s="1"/>
  <c r="AE210" i="337"/>
  <c r="AU213" i="337"/>
  <c r="BG213" i="337" s="1"/>
  <c r="AD167" i="337"/>
  <c r="AQ172" i="337"/>
  <c r="F175" i="337"/>
  <c r="F209" i="337"/>
  <c r="AA210" i="337" s="1"/>
  <c r="W211" i="337" s="1"/>
  <c r="AJ270" i="337"/>
  <c r="AV189" i="337"/>
  <c r="BI213" i="337"/>
  <c r="AG250" i="337"/>
  <c r="F249" i="337"/>
  <c r="AD250" i="337" s="1"/>
  <c r="AI270" i="337"/>
  <c r="AF273" i="337"/>
  <c r="F272" i="337"/>
  <c r="AE273" i="337" s="1"/>
  <c r="AA274" i="337" s="1"/>
  <c r="BN173" i="337"/>
  <c r="AC176" i="337"/>
  <c r="AB213" i="337"/>
  <c r="AD213" i="337" s="1"/>
  <c r="AB216" i="337"/>
  <c r="AG276" i="337"/>
  <c r="BA199" i="337"/>
  <c r="AA207" i="337"/>
  <c r="W208" i="337" s="1"/>
  <c r="BL213" i="337"/>
  <c r="BN213" i="337" s="1"/>
  <c r="AF247" i="337"/>
  <c r="AF173" i="337"/>
  <c r="BA202" i="337"/>
  <c r="AB210" i="337"/>
  <c r="AE216" i="337"/>
  <c r="AE276" i="337"/>
  <c r="AA277" i="337" s="1"/>
  <c r="AI279" i="337"/>
  <c r="AK279" i="337" s="1"/>
  <c r="AG279" i="337"/>
  <c r="AG213" i="337" l="1"/>
  <c r="BR135" i="337"/>
  <c r="W42" i="337"/>
  <c r="S43" i="337" s="1"/>
  <c r="AC39" i="337"/>
  <c r="V66" i="337"/>
  <c r="BN210" i="337"/>
  <c r="BO85" i="337"/>
  <c r="AC42" i="337"/>
  <c r="BK150" i="337"/>
  <c r="BF151" i="337" s="1"/>
  <c r="AG210" i="337"/>
  <c r="BO132" i="337"/>
  <c r="AE279" i="337"/>
  <c r="AA280" i="337" s="1"/>
  <c r="Z170" i="337"/>
  <c r="U171" i="337" s="1"/>
  <c r="AG150" i="337"/>
  <c r="AH279" i="337"/>
  <c r="AD82" i="337"/>
  <c r="BO176" i="337"/>
  <c r="AG147" i="337"/>
  <c r="AC54" i="337"/>
  <c r="AH273" i="337"/>
  <c r="AD176" i="337"/>
  <c r="AG85" i="337"/>
  <c r="AG82" i="337"/>
  <c r="BK135" i="337"/>
  <c r="BH66" i="337"/>
  <c r="BD67" i="337" s="1"/>
  <c r="Z188" i="337"/>
  <c r="U189" i="337" s="1"/>
  <c r="BR150" i="337"/>
  <c r="AG97" i="337"/>
  <c r="BR82" i="337"/>
  <c r="AA82" i="337"/>
  <c r="W83" i="337" s="1"/>
  <c r="AG100" i="337"/>
  <c r="BN63" i="337"/>
  <c r="AE253" i="337"/>
  <c r="AA254" i="337" s="1"/>
  <c r="AD153" i="337"/>
  <c r="BL153" i="337"/>
  <c r="BH154" i="337" s="1"/>
  <c r="AK273" i="337"/>
  <c r="BR153" i="337"/>
  <c r="BL176" i="337"/>
  <c r="BH177" i="337" s="1"/>
  <c r="AK250" i="337"/>
  <c r="AA153" i="337"/>
  <c r="W154" i="337" s="1"/>
  <c r="AH270" i="337"/>
  <c r="Z63" i="337"/>
  <c r="AC51" i="337"/>
  <c r="BO147" i="337"/>
  <c r="BL138" i="337"/>
  <c r="BH139" i="337" s="1"/>
  <c r="AD210" i="337"/>
  <c r="AG153" i="337"/>
  <c r="AG103" i="337"/>
  <c r="AH103" i="337" s="1"/>
  <c r="AK256" i="337"/>
  <c r="AD216" i="337"/>
  <c r="AD132" i="337"/>
  <c r="AK253" i="337"/>
  <c r="AD173" i="337"/>
  <c r="Z42" i="337"/>
  <c r="BR147" i="337"/>
  <c r="AG135" i="337"/>
  <c r="BO135" i="337"/>
  <c r="BR176" i="337"/>
  <c r="Z210" i="337"/>
  <c r="V54" i="337"/>
  <c r="Q55" i="337" s="1"/>
  <c r="AG216" i="337"/>
  <c r="AD150" i="337"/>
  <c r="AG132" i="337"/>
  <c r="AH250" i="337"/>
  <c r="BR85" i="337"/>
  <c r="AG170" i="337"/>
  <c r="Z54" i="337"/>
  <c r="AK276" i="337"/>
  <c r="BH63" i="337"/>
  <c r="BD64" i="337" s="1"/>
  <c r="AD85" i="337"/>
  <c r="BR173" i="337"/>
  <c r="AH247" i="337"/>
  <c r="BR88" i="337"/>
  <c r="BK213" i="337"/>
  <c r="AG191" i="337"/>
  <c r="BK66" i="337"/>
  <c r="AD247" i="337"/>
  <c r="AC66" i="337"/>
  <c r="AD191" i="337"/>
  <c r="AC63" i="337"/>
  <c r="AK247" i="337"/>
  <c r="Z51" i="337"/>
  <c r="AG88" i="337"/>
  <c r="AG176" i="337"/>
  <c r="AA173" i="337"/>
  <c r="W174" i="337" s="1"/>
  <c r="BO150" i="337"/>
  <c r="AH253" i="337"/>
  <c r="BR170" i="337"/>
  <c r="Z66" i="337"/>
  <c r="AD100" i="337"/>
  <c r="AH256" i="337"/>
  <c r="BH213" i="337"/>
  <c r="BD214" i="337" s="1"/>
  <c r="AA188" i="337"/>
  <c r="W189" i="337" s="1"/>
  <c r="AE270" i="337"/>
  <c r="AA271" i="337" s="1"/>
  <c r="AD170" i="337"/>
  <c r="BL88" i="337"/>
  <c r="BH89" i="337" s="1"/>
  <c r="BR138" i="337"/>
  <c r="BK210" i="337"/>
  <c r="AD138" i="337"/>
  <c r="Z138" i="337"/>
  <c r="BO88" i="337"/>
  <c r="AG138" i="337"/>
  <c r="BS79" i="337"/>
  <c r="BB67" i="337"/>
  <c r="BB211" i="337"/>
  <c r="BB214" i="337"/>
  <c r="BF89" i="337"/>
  <c r="BF148" i="337"/>
  <c r="U133" i="337"/>
  <c r="AK270" i="337"/>
  <c r="AD253" i="337"/>
  <c r="BK63" i="337"/>
  <c r="BO138" i="337"/>
  <c r="AD135" i="337"/>
  <c r="BF177" i="337"/>
  <c r="BR132" i="337"/>
  <c r="AA97" i="337"/>
  <c r="W98" i="337" s="1"/>
  <c r="BO207" i="337"/>
  <c r="BB208" i="337"/>
  <c r="BL147" i="337"/>
  <c r="BH148" i="337" s="1"/>
  <c r="Q64" i="337"/>
  <c r="U104" i="337"/>
  <c r="AL267" i="337"/>
  <c r="Y268" i="337"/>
  <c r="U192" i="337"/>
  <c r="BF168" i="337"/>
  <c r="BS167" i="337"/>
  <c r="Q43" i="337"/>
  <c r="AD60" i="337"/>
  <c r="Q61" i="337"/>
  <c r="Y245" i="337"/>
  <c r="AL244" i="337"/>
  <c r="Y277" i="337"/>
  <c r="Q40" i="337"/>
  <c r="AH94" i="337"/>
  <c r="U95" i="337"/>
  <c r="Y280" i="337"/>
  <c r="AA191" i="337"/>
  <c r="W192" i="337" s="1"/>
  <c r="W51" i="337"/>
  <c r="S52" i="337" s="1"/>
  <c r="V51" i="337"/>
  <c r="BF154" i="337"/>
  <c r="BH210" i="337"/>
  <c r="BD211" i="337" s="1"/>
  <c r="U151" i="337"/>
  <c r="U148" i="337"/>
  <c r="BB64" i="337"/>
  <c r="U217" i="337"/>
  <c r="AD256" i="337"/>
  <c r="U130" i="337"/>
  <c r="AH129" i="337"/>
  <c r="U186" i="337"/>
  <c r="U174" i="337"/>
  <c r="U214" i="337"/>
  <c r="AH213" i="337"/>
  <c r="Y271" i="337"/>
  <c r="AA185" i="337"/>
  <c r="W186" i="337" s="1"/>
  <c r="AH144" i="337"/>
  <c r="U145" i="337"/>
  <c r="AD147" i="337"/>
  <c r="AH147" i="337" s="1"/>
  <c r="BO60" i="337"/>
  <c r="BB61" i="337"/>
  <c r="U80" i="337"/>
  <c r="AH79" i="337"/>
  <c r="AA176" i="337"/>
  <c r="W177" i="337" s="1"/>
  <c r="Z176" i="337"/>
  <c r="AD185" i="337"/>
  <c r="BO153" i="337"/>
  <c r="U101" i="337"/>
  <c r="BF139" i="337"/>
  <c r="AG173" i="337"/>
  <c r="AD97" i="337"/>
  <c r="Q67" i="337"/>
  <c r="AH167" i="337"/>
  <c r="U168" i="337"/>
  <c r="AH182" i="337"/>
  <c r="BK173" i="337"/>
  <c r="BL173" i="337"/>
  <c r="BH174" i="337" s="1"/>
  <c r="AD88" i="337"/>
  <c r="BO82" i="337"/>
  <c r="Z85" i="337"/>
  <c r="BO170" i="337"/>
  <c r="AH276" i="337"/>
  <c r="AD36" i="337"/>
  <c r="AE250" i="337"/>
  <c r="AA251" i="337" s="1"/>
  <c r="U98" i="337"/>
  <c r="Q49" i="337"/>
  <c r="AD48" i="337"/>
  <c r="Z82" i="337"/>
  <c r="BS129" i="337"/>
  <c r="BF130" i="337"/>
  <c r="Y251" i="337"/>
  <c r="AD273" i="337"/>
  <c r="BF145" i="337"/>
  <c r="BS144" i="337"/>
  <c r="AH207" i="337"/>
  <c r="U208" i="337"/>
  <c r="BO173" i="337"/>
  <c r="BF133" i="337"/>
  <c r="AA135" i="337"/>
  <c r="W136" i="337" s="1"/>
  <c r="AD188" i="337"/>
  <c r="U136" i="337"/>
  <c r="Z39" i="337"/>
  <c r="AD39" i="337" s="1"/>
  <c r="AA132" i="337"/>
  <c r="W133" i="337" s="1"/>
  <c r="AH150" i="337" l="1"/>
  <c r="BS170" i="337"/>
  <c r="BS135" i="337"/>
  <c r="AL279" i="337"/>
  <c r="AD42" i="337"/>
  <c r="Q41" i="337" s="1"/>
  <c r="BS82" i="337"/>
  <c r="BS132" i="337"/>
  <c r="BS85" i="337"/>
  <c r="BS150" i="337"/>
  <c r="AH170" i="337"/>
  <c r="BO66" i="337"/>
  <c r="AH210" i="337"/>
  <c r="BF136" i="337"/>
  <c r="BS176" i="337"/>
  <c r="AL247" i="337"/>
  <c r="AH153" i="337"/>
  <c r="U152" i="337" s="1"/>
  <c r="AH100" i="337"/>
  <c r="BS153" i="337"/>
  <c r="AD66" i="337"/>
  <c r="AD63" i="337"/>
  <c r="AH188" i="337"/>
  <c r="AH216" i="337"/>
  <c r="U211" i="337"/>
  <c r="Y248" i="337"/>
  <c r="AD54" i="337"/>
  <c r="AH138" i="337"/>
  <c r="BS138" i="337"/>
  <c r="BF131" i="337" s="1"/>
  <c r="U139" i="337"/>
  <c r="BO63" i="337"/>
  <c r="BB62" i="337" s="1"/>
  <c r="AH88" i="337"/>
  <c r="AL276" i="337"/>
  <c r="AH173" i="337"/>
  <c r="BO213" i="337"/>
  <c r="AL270" i="337"/>
  <c r="BS147" i="337"/>
  <c r="BS88" i="337"/>
  <c r="Q38" i="337"/>
  <c r="AH97" i="337"/>
  <c r="AH176" i="337"/>
  <c r="U177" i="337"/>
  <c r="AH132" i="337"/>
  <c r="AL250" i="337"/>
  <c r="Q35" i="337"/>
  <c r="AH185" i="337"/>
  <c r="U86" i="337"/>
  <c r="AH85" i="337"/>
  <c r="AH191" i="337"/>
  <c r="AH82" i="337"/>
  <c r="U83" i="337"/>
  <c r="AL253" i="337"/>
  <c r="Y254" i="337"/>
  <c r="Y274" i="337"/>
  <c r="AL273" i="337"/>
  <c r="BF174" i="337"/>
  <c r="BS173" i="337"/>
  <c r="Q52" i="337"/>
  <c r="AD51" i="337"/>
  <c r="Y257" i="337"/>
  <c r="AL256" i="337"/>
  <c r="BO210" i="337"/>
  <c r="AH135" i="337"/>
  <c r="BF169" i="337" l="1"/>
  <c r="U149" i="337"/>
  <c r="BB65" i="337"/>
  <c r="Q59" i="337"/>
  <c r="U143" i="337"/>
  <c r="U146" i="337"/>
  <c r="U206" i="337"/>
  <c r="BF81" i="337"/>
  <c r="U96" i="337"/>
  <c r="BF146" i="337"/>
  <c r="BF172" i="337"/>
  <c r="Q62" i="337"/>
  <c r="U215" i="337"/>
  <c r="Q65" i="337"/>
  <c r="U209" i="337"/>
  <c r="Q50" i="337"/>
  <c r="BF128" i="337"/>
  <c r="BB212" i="337"/>
  <c r="U166" i="337"/>
  <c r="U212" i="337"/>
  <c r="BF134" i="337"/>
  <c r="Y266" i="337"/>
  <c r="BB209" i="337"/>
  <c r="BF137" i="337"/>
  <c r="BB59" i="337"/>
  <c r="Y272" i="337"/>
  <c r="Y269" i="337"/>
  <c r="U175" i="337"/>
  <c r="BF149" i="337"/>
  <c r="BF143" i="337"/>
  <c r="U131" i="337"/>
  <c r="BF87" i="337"/>
  <c r="U190" i="337"/>
  <c r="BF78" i="337"/>
  <c r="U93" i="337"/>
  <c r="U169" i="337"/>
  <c r="U99" i="337"/>
  <c r="U102" i="337"/>
  <c r="BF84" i="337"/>
  <c r="BF152" i="337"/>
  <c r="U137" i="337"/>
  <c r="U81" i="337"/>
  <c r="Y249" i="337"/>
  <c r="U78" i="337"/>
  <c r="BF166" i="337"/>
  <c r="Q47" i="337"/>
  <c r="BF175" i="337"/>
  <c r="Y255" i="337"/>
  <c r="U181" i="337"/>
  <c r="U84" i="337"/>
  <c r="BB206" i="337"/>
  <c r="Y246" i="337"/>
  <c r="Y243" i="337"/>
  <c r="U172" i="337"/>
  <c r="U87" i="337"/>
  <c r="U134" i="337"/>
  <c r="Y252" i="337"/>
  <c r="Y278" i="337"/>
  <c r="U128" i="337"/>
  <c r="U184" i="337"/>
  <c r="Y275" i="337"/>
  <c r="Q53" i="337"/>
  <c r="U187" i="337"/>
</calcChain>
</file>

<file path=xl/sharedStrings.xml><?xml version="1.0" encoding="utf-8"?>
<sst xmlns="http://schemas.openxmlformats.org/spreadsheetml/2006/main" count="911" uniqueCount="310">
  <si>
    <t>第22回四国中央市オープン　R8.7.19（日）　三島運動公園体育館　参加者66組（132名）</t>
  </si>
  <si>
    <t>男子１部 優勝</t>
  </si>
  <si>
    <t>男子２部 優勝</t>
  </si>
  <si>
    <t>男子３部 優勝</t>
  </si>
  <si>
    <t>男子４部 優勝</t>
  </si>
  <si>
    <t>男子１部 準優勝</t>
  </si>
  <si>
    <t>男子２部 準優勝</t>
  </si>
  <si>
    <t>男子３部 準優勝</t>
  </si>
  <si>
    <t>男子４部 準優勝</t>
  </si>
  <si>
    <t>女子１部 優勝</t>
  </si>
  <si>
    <t>女子２部 優勝</t>
  </si>
  <si>
    <t>女子３部 優勝</t>
  </si>
  <si>
    <t>女子４部 優勝</t>
  </si>
  <si>
    <t>女子初心者 優勝</t>
  </si>
  <si>
    <t>女子１部 準優勝</t>
  </si>
  <si>
    <t>女子２部 準優勝</t>
  </si>
  <si>
    <t>女子３部 準優勝</t>
  </si>
  <si>
    <t>女子４部 準優勝</t>
  </si>
  <si>
    <t>女子初心者 準優勝</t>
  </si>
  <si>
    <t>以下、詳細</t>
  </si>
  <si>
    <r>
      <rPr>
        <sz val="28"/>
        <color theme="1"/>
        <rFont val="HG丸ｺﾞｼｯｸM-PRO"/>
        <family val="3"/>
        <charset val="128"/>
      </rPr>
      <t>男子１部</t>
    </r>
    <r>
      <rPr>
        <sz val="20"/>
        <color theme="1"/>
        <rFont val="HG丸ｺﾞｼｯｸM-PRO"/>
        <family val="3"/>
        <charset val="128"/>
      </rPr>
      <t>（2位あがり）</t>
    </r>
  </si>
  <si>
    <t>男子１部Ａ</t>
  </si>
  <si>
    <t>順位</t>
  </si>
  <si>
    <t>勝敗</t>
  </si>
  <si>
    <t>得失ｾｯﾄ</t>
  </si>
  <si>
    <t>得失点</t>
  </si>
  <si>
    <t>(勝敗)</t>
  </si>
  <si>
    <t>勝</t>
  </si>
  <si>
    <t>敗</t>
  </si>
  <si>
    <t>得</t>
  </si>
  <si>
    <t>失</t>
  </si>
  <si>
    <t>差</t>
  </si>
  <si>
    <t>真木綾明</t>
  </si>
  <si>
    <t>まっきーず</t>
  </si>
  <si>
    <t>１部決勝トーナメント</t>
  </si>
  <si>
    <t>真木秀伍</t>
  </si>
  <si>
    <t>西条</t>
  </si>
  <si>
    <t>加地龍太</t>
  </si>
  <si>
    <t>PIERROT</t>
  </si>
  <si>
    <t>B1</t>
  </si>
  <si>
    <t>内田大登</t>
  </si>
  <si>
    <t>新居浜</t>
  </si>
  <si>
    <t>C2</t>
  </si>
  <si>
    <t>中西圭宙</t>
  </si>
  <si>
    <t>PLAYERS CLUB</t>
  </si>
  <si>
    <t>鈴木慎也</t>
  </si>
  <si>
    <t>アーガスBMC</t>
  </si>
  <si>
    <t>A1</t>
  </si>
  <si>
    <t>男子１部優勝</t>
  </si>
  <si>
    <t>松山</t>
  </si>
  <si>
    <t>A2</t>
  </si>
  <si>
    <t>男子１部Ｂ</t>
  </si>
  <si>
    <t>男子１部準優勝</t>
  </si>
  <si>
    <t>B2</t>
  </si>
  <si>
    <t>平井晴翔</t>
  </si>
  <si>
    <t>富山孔太</t>
  </si>
  <si>
    <t>松山大学</t>
  </si>
  <si>
    <t>C1</t>
  </si>
  <si>
    <t>吉金侑哉</t>
  </si>
  <si>
    <t>けぷけぷ</t>
  </si>
  <si>
    <t>佐野春亮</t>
  </si>
  <si>
    <t>権田光輔</t>
  </si>
  <si>
    <t>South club</t>
  </si>
  <si>
    <t>大呂健二</t>
  </si>
  <si>
    <t>四国ガス</t>
  </si>
  <si>
    <t>交流戦</t>
  </si>
  <si>
    <t>男子１部Ｃ</t>
  </si>
  <si>
    <t>矢野　司</t>
  </si>
  <si>
    <t>Ａの３位</t>
  </si>
  <si>
    <t>三好陽太</t>
  </si>
  <si>
    <t>白石晃大</t>
  </si>
  <si>
    <t>Nexus</t>
  </si>
  <si>
    <t>Ｂの３位</t>
  </si>
  <si>
    <t>岡崎大成</t>
  </si>
  <si>
    <t>OCEANS</t>
  </si>
  <si>
    <t>永井　蛍</t>
  </si>
  <si>
    <t>あひるduck</t>
  </si>
  <si>
    <t>Ｃの３位</t>
  </si>
  <si>
    <t>清水悠希</t>
  </si>
  <si>
    <t>今治南高校</t>
  </si>
  <si>
    <t>今治</t>
  </si>
  <si>
    <r>
      <rPr>
        <sz val="28"/>
        <color theme="1"/>
        <rFont val="HG丸ｺﾞｼｯｸM-PRO"/>
        <family val="3"/>
        <charset val="128"/>
      </rPr>
      <t>男子２部</t>
    </r>
    <r>
      <rPr>
        <sz val="20"/>
        <color theme="1"/>
        <rFont val="HG丸ｺﾞｼｯｸM-PRO"/>
        <family val="3"/>
        <charset val="128"/>
      </rPr>
      <t>（2位あがり）</t>
    </r>
  </si>
  <si>
    <t>男子２部Ａ</t>
  </si>
  <si>
    <t>男子２部Ｂ</t>
  </si>
  <si>
    <t>眞鍋浩二</t>
  </si>
  <si>
    <t>TEAM BLOWIN</t>
  </si>
  <si>
    <t>杉山一乃進</t>
  </si>
  <si>
    <t>河村拓哉</t>
  </si>
  <si>
    <t>A's</t>
  </si>
  <si>
    <t>細川博人</t>
  </si>
  <si>
    <t>四国中央</t>
  </si>
  <si>
    <t>藤原拓郎</t>
  </si>
  <si>
    <t>Glide</t>
  </si>
  <si>
    <t>四宮成克</t>
  </si>
  <si>
    <t>クレスト</t>
  </si>
  <si>
    <t>曽我部友希</t>
  </si>
  <si>
    <t>浅海貴也</t>
  </si>
  <si>
    <t>高浜BC</t>
  </si>
  <si>
    <t>秋山和樹</t>
  </si>
  <si>
    <t>アッドクラブ</t>
  </si>
  <si>
    <t>臼田有志</t>
  </si>
  <si>
    <t>Alice</t>
  </si>
  <si>
    <t>池田侑哉</t>
  </si>
  <si>
    <t>岩本航輔</t>
  </si>
  <si>
    <t>高松</t>
  </si>
  <si>
    <t>古川晃大</t>
  </si>
  <si>
    <t>愛翔会</t>
  </si>
  <si>
    <t>辻本和輝</t>
  </si>
  <si>
    <t>アフロブルース</t>
  </si>
  <si>
    <t>竹内唯人</t>
  </si>
  <si>
    <t>島田樹己</t>
  </si>
  <si>
    <t>男子２部Ｃ</t>
  </si>
  <si>
    <t>白井浩騎</t>
  </si>
  <si>
    <t>川西芳誠</t>
  </si>
  <si>
    <t>西坂和彦</t>
  </si>
  <si>
    <t>川崎陽生</t>
  </si>
  <si>
    <t>男子２部優勝</t>
  </si>
  <si>
    <t>日野由教</t>
  </si>
  <si>
    <t>Re'light</t>
  </si>
  <si>
    <t>河野春紀</t>
  </si>
  <si>
    <t>男子２部準優勝</t>
  </si>
  <si>
    <t>角家拓真</t>
  </si>
  <si>
    <t>Mini Battlers</t>
  </si>
  <si>
    <t>岩川大智</t>
  </si>
  <si>
    <r>
      <rPr>
        <sz val="28"/>
        <color theme="1"/>
        <rFont val="HG丸ｺﾞｼｯｸM-PRO"/>
        <family val="3"/>
        <charset val="128"/>
      </rPr>
      <t>男子３部</t>
    </r>
    <r>
      <rPr>
        <sz val="20"/>
        <color theme="1"/>
        <rFont val="HG丸ｺﾞｼｯｸM-PRO"/>
        <family val="3"/>
        <charset val="128"/>
      </rPr>
      <t>（2位あがり）</t>
    </r>
  </si>
  <si>
    <t>D2</t>
  </si>
  <si>
    <t>男子３部優勝</t>
  </si>
  <si>
    <t>男子３部準優勝</t>
  </si>
  <si>
    <t>D1</t>
  </si>
  <si>
    <t>男子３部Ａ</t>
  </si>
  <si>
    <t>男子３部Ｂ</t>
  </si>
  <si>
    <t>曽我部大地</t>
  </si>
  <si>
    <t>TOBEｸﾚｼｪﾝﾄﾞ</t>
  </si>
  <si>
    <t>三並汰生</t>
  </si>
  <si>
    <t>はね会</t>
  </si>
  <si>
    <t>鎌田忠彦</t>
  </si>
  <si>
    <t>佐々木詠太</t>
  </si>
  <si>
    <t>砥部</t>
  </si>
  <si>
    <t>工藤政幸</t>
  </si>
  <si>
    <t>net.in</t>
  </si>
  <si>
    <t>大西悠翔</t>
  </si>
  <si>
    <t>team friend</t>
  </si>
  <si>
    <t>福井裕介</t>
  </si>
  <si>
    <t>原田圭祐</t>
  </si>
  <si>
    <t>岡山</t>
  </si>
  <si>
    <t>竹本展史</t>
  </si>
  <si>
    <t>石井体協</t>
  </si>
  <si>
    <t>野田和志</t>
  </si>
  <si>
    <t>MJ</t>
  </si>
  <si>
    <t>神野裕亮</t>
  </si>
  <si>
    <t>細川大聖</t>
  </si>
  <si>
    <t>石川竜郎</t>
  </si>
  <si>
    <t>小作海斗</t>
  </si>
  <si>
    <t>TIE</t>
  </si>
  <si>
    <t>藤澤尚史</t>
  </si>
  <si>
    <t>松井　温</t>
  </si>
  <si>
    <t>内子</t>
  </si>
  <si>
    <t>男子３部Ｃ</t>
  </si>
  <si>
    <t>男子３部Ｄ</t>
  </si>
  <si>
    <t>眞鍋音羽</t>
  </si>
  <si>
    <t>水鳥軍団</t>
  </si>
  <si>
    <t>山内慎也</t>
  </si>
  <si>
    <t>KOS21</t>
  </si>
  <si>
    <t>沖田　理</t>
  </si>
  <si>
    <t>角田裕孝</t>
  </si>
  <si>
    <t>興新設計</t>
  </si>
  <si>
    <t>柚山　治</t>
  </si>
  <si>
    <t>ドンキホーテ</t>
  </si>
  <si>
    <t>久保大樹</t>
  </si>
  <si>
    <t>wing</t>
  </si>
  <si>
    <t>船橋雅志</t>
  </si>
  <si>
    <t>オオサカヤ</t>
  </si>
  <si>
    <t>齊藤祐作</t>
  </si>
  <si>
    <t>まんのうクラブ</t>
  </si>
  <si>
    <t>観音寺</t>
  </si>
  <si>
    <t>安藤和輝</t>
  </si>
  <si>
    <t>丸亀クラブ</t>
  </si>
  <si>
    <t>大本　宙</t>
  </si>
  <si>
    <t>kokota</t>
  </si>
  <si>
    <t>脇田まゆみ</t>
  </si>
  <si>
    <t>紫雲クラブ</t>
  </si>
  <si>
    <t>高岡昂也</t>
  </si>
  <si>
    <t>善通寺</t>
  </si>
  <si>
    <t>宮崎慶季</t>
  </si>
  <si>
    <t>佐々木駿丞</t>
  </si>
  <si>
    <t>土居高OB</t>
  </si>
  <si>
    <t>白川律稀</t>
  </si>
  <si>
    <t>梶田季桜</t>
  </si>
  <si>
    <r>
      <rPr>
        <sz val="28"/>
        <color theme="1"/>
        <rFont val="HG丸ｺﾞｼｯｸM-PRO"/>
        <family val="3"/>
        <charset val="128"/>
      </rPr>
      <t>男子4部</t>
    </r>
    <r>
      <rPr>
        <sz val="20"/>
        <color theme="1"/>
        <rFont val="HG丸ｺﾞｼｯｸM-PRO"/>
        <family val="3"/>
        <charset val="128"/>
      </rPr>
      <t>（2位あがり）</t>
    </r>
  </si>
  <si>
    <t>男子４部Ａ</t>
  </si>
  <si>
    <t>男子４部Ｂ</t>
  </si>
  <si>
    <t>神田宙輝</t>
  </si>
  <si>
    <t>チームたけもと</t>
  </si>
  <si>
    <t>黒川史隆</t>
  </si>
  <si>
    <t>アルビノ</t>
  </si>
  <si>
    <t>細川　愛</t>
  </si>
  <si>
    <t>えーる</t>
  </si>
  <si>
    <t>三豊</t>
  </si>
  <si>
    <t>帽子　忍</t>
  </si>
  <si>
    <t>North Rice</t>
  </si>
  <si>
    <t>高石直也</t>
  </si>
  <si>
    <t>B-Wings</t>
  </si>
  <si>
    <t>豊岡さおり</t>
  </si>
  <si>
    <t>上田優介</t>
  </si>
  <si>
    <t>神郷ブレイズ</t>
  </si>
  <si>
    <t>安藤達也</t>
  </si>
  <si>
    <t>東洋炭素</t>
  </si>
  <si>
    <t>菅　優希</t>
  </si>
  <si>
    <t>めぐみと鯱</t>
  </si>
  <si>
    <t>髙橋和也</t>
  </si>
  <si>
    <t>遊羽楽</t>
  </si>
  <si>
    <t>長原凪沙</t>
  </si>
  <si>
    <t>酒商ながはら</t>
  </si>
  <si>
    <t>安藤貴啓</t>
  </si>
  <si>
    <t>山本尚幸</t>
  </si>
  <si>
    <t>ペテン師</t>
  </si>
  <si>
    <t>三笠孝幸</t>
  </si>
  <si>
    <t>くにたBC</t>
  </si>
  <si>
    <t xml:space="preserve"> アリフィン</t>
  </si>
  <si>
    <t>男子４部Ｃ</t>
  </si>
  <si>
    <t>増田基希</t>
  </si>
  <si>
    <t xml:space="preserve"> ラフマダンニ</t>
  </si>
  <si>
    <t>中村憲二</t>
  </si>
  <si>
    <t>サンダーズ</t>
  </si>
  <si>
    <t>中村　峻</t>
  </si>
  <si>
    <t>男子４部優勝</t>
  </si>
  <si>
    <t>田尾将志</t>
  </si>
  <si>
    <t>Black Beans</t>
  </si>
  <si>
    <t>田尾瑞基</t>
  </si>
  <si>
    <t>男子４部準優勝</t>
  </si>
  <si>
    <t>大西右恭</t>
  </si>
  <si>
    <t>大西正義</t>
  </si>
  <si>
    <r>
      <rPr>
        <sz val="28"/>
        <color theme="1"/>
        <rFont val="HG丸ｺﾞｼｯｸM-PRO"/>
        <family val="3"/>
        <charset val="128"/>
      </rPr>
      <t>女子1,2部</t>
    </r>
    <r>
      <rPr>
        <sz val="20"/>
        <color theme="1"/>
        <rFont val="HG丸ｺﾞｼｯｸM-PRO"/>
        <family val="3"/>
        <charset val="128"/>
      </rPr>
      <t>（2位あがり）</t>
    </r>
  </si>
  <si>
    <t>女子１部優勝</t>
  </si>
  <si>
    <t>女子１部準優勝</t>
  </si>
  <si>
    <t>女子１,２部Ａ</t>
  </si>
  <si>
    <t>女子１,２部Ｂ</t>
  </si>
  <si>
    <t>１部</t>
  </si>
  <si>
    <t>伊藤璃星</t>
  </si>
  <si>
    <t>永井日南乃</t>
  </si>
  <si>
    <t>重森乃愛</t>
  </si>
  <si>
    <t>斉藤さくら</t>
  </si>
  <si>
    <t>GOGO's</t>
  </si>
  <si>
    <t>野口結衣</t>
  </si>
  <si>
    <t>権田真佑佳</t>
  </si>
  <si>
    <t>渡辺美咲</t>
  </si>
  <si>
    <t>中西未有</t>
  </si>
  <si>
    <t>佐々木奈央</t>
  </si>
  <si>
    <t>２部</t>
  </si>
  <si>
    <t>房崎塁衣</t>
  </si>
  <si>
    <t>伊勢岡　愛</t>
  </si>
  <si>
    <t>東村ドンナパール</t>
  </si>
  <si>
    <t>有村結由</t>
  </si>
  <si>
    <t>すもも飛行船</t>
  </si>
  <si>
    <t>佐竹みちる</t>
  </si>
  <si>
    <t>松前</t>
  </si>
  <si>
    <t>女子2部</t>
  </si>
  <si>
    <t>女子２部は２チームのため、直接対決の勝者を２部の優勝とします。</t>
  </si>
  <si>
    <t>女子２部２チームは１，２部リーグ戦にも参加する。（１部優勝権限あり）</t>
  </si>
  <si>
    <t>女子２部優勝</t>
  </si>
  <si>
    <t>-</t>
  </si>
  <si>
    <t>女子２部準優勝</t>
  </si>
  <si>
    <r>
      <rPr>
        <sz val="28"/>
        <color theme="1"/>
        <rFont val="HG丸ｺﾞｼｯｸM-PRO"/>
        <family val="3"/>
        <charset val="128"/>
      </rPr>
      <t>女子３部</t>
    </r>
    <r>
      <rPr>
        <sz val="18"/>
        <color theme="1"/>
        <rFont val="HG丸ｺﾞｼｯｸM-PRO"/>
        <family val="3"/>
        <charset val="128"/>
      </rPr>
      <t>（ﾘｰｸﾞのみ）</t>
    </r>
  </si>
  <si>
    <t>女子３部</t>
  </si>
  <si>
    <t>三瀬眞紀</t>
  </si>
  <si>
    <t>竹内みゆき</t>
  </si>
  <si>
    <t>莖田真子</t>
  </si>
  <si>
    <t>女子３部優勝</t>
  </si>
  <si>
    <t>井出彩波</t>
  </si>
  <si>
    <t>楠　涼子</t>
  </si>
  <si>
    <t>WBC</t>
  </si>
  <si>
    <t>寺川幸子</t>
  </si>
  <si>
    <t>女子３部準優勝</t>
  </si>
  <si>
    <t>大澤基江</t>
  </si>
  <si>
    <t>すまいる</t>
  </si>
  <si>
    <t>石田牧子</t>
  </si>
  <si>
    <t>眞部里咲</t>
  </si>
  <si>
    <t>臼田夢乃</t>
  </si>
  <si>
    <r>
      <rPr>
        <sz val="26"/>
        <color theme="1"/>
        <rFont val="HG丸ｺﾞｼｯｸM-PRO"/>
        <family val="3"/>
        <charset val="128"/>
      </rPr>
      <t>女子４部・初心者</t>
    </r>
    <r>
      <rPr>
        <sz val="16"/>
        <color theme="1"/>
        <rFont val="HG丸ｺﾞｼｯｸM-PRO"/>
        <family val="3"/>
        <charset val="128"/>
      </rPr>
      <t>（ﾘｰｸﾞのみ）</t>
    </r>
  </si>
  <si>
    <t>女子４部・初心者</t>
  </si>
  <si>
    <t>女子４部優勝</t>
  </si>
  <si>
    <t>４部</t>
  </si>
  <si>
    <t>久瀬奈緒美</t>
  </si>
  <si>
    <t>亀岡直美</t>
  </si>
  <si>
    <t>女子４部準優勝</t>
  </si>
  <si>
    <t>星加裕美</t>
  </si>
  <si>
    <t>STAR RIVER</t>
  </si>
  <si>
    <t>石川和美</t>
  </si>
  <si>
    <t>合田祐美子</t>
  </si>
  <si>
    <t>山下明子</t>
  </si>
  <si>
    <t>女子初心者優勝</t>
  </si>
  <si>
    <t>初心者</t>
  </si>
  <si>
    <t>宮崎綾乃</t>
  </si>
  <si>
    <t>白川亜美</t>
  </si>
  <si>
    <t>真木美鈴</t>
  </si>
  <si>
    <t>女子初心者準優勝</t>
  </si>
  <si>
    <t>真木愛理花</t>
  </si>
  <si>
    <t>初心者２チームの内、リーグ戦の上位者が初心者の優勝とします。</t>
  </si>
  <si>
    <t>直接対決で負けても順位が高ければ初心者の優勝となります。　尚、リーグで優勝しても４部優勝の権限はありません。</t>
  </si>
  <si>
    <t>1試合25分計算で計画したが、約1時間早く終了した。1試合20～21分でよい。</t>
    <rPh sb="1" eb="3">
      <t>シアイ</t>
    </rPh>
    <rPh sb="5" eb="6">
      <t>フン</t>
    </rPh>
    <rPh sb="6" eb="8">
      <t>ケイサン</t>
    </rPh>
    <rPh sb="9" eb="11">
      <t>ケイカク</t>
    </rPh>
    <rPh sb="15" eb="16">
      <t>ヤク</t>
    </rPh>
    <rPh sb="17" eb="19">
      <t>ジカン</t>
    </rPh>
    <rPh sb="19" eb="20">
      <t>ハヤ</t>
    </rPh>
    <rPh sb="21" eb="23">
      <t>シュウリョウ</t>
    </rPh>
    <rPh sb="27" eb="29">
      <t>シアイ</t>
    </rPh>
    <rPh sb="34" eb="35">
      <t>フン</t>
    </rPh>
    <phoneticPr fontId="47"/>
  </si>
  <si>
    <t>学生が総体等でおらず、その関係でいつもも本部応援者も多数不在だったが、試合に出ないスタッフ６名いたため、</t>
    <rPh sb="0" eb="2">
      <t>ガクセイ</t>
    </rPh>
    <rPh sb="3" eb="5">
      <t>ソウタイ</t>
    </rPh>
    <rPh sb="5" eb="6">
      <t>トウ</t>
    </rPh>
    <rPh sb="13" eb="15">
      <t>カンケイ</t>
    </rPh>
    <rPh sb="20" eb="22">
      <t>ホンブ</t>
    </rPh>
    <rPh sb="22" eb="25">
      <t>オウエンシャ</t>
    </rPh>
    <rPh sb="26" eb="28">
      <t>タスウ</t>
    </rPh>
    <rPh sb="28" eb="30">
      <t>フザイ</t>
    </rPh>
    <rPh sb="35" eb="37">
      <t>シアイ</t>
    </rPh>
    <rPh sb="38" eb="39">
      <t>デ</t>
    </rPh>
    <rPh sb="46" eb="47">
      <t>メイ</t>
    </rPh>
    <phoneticPr fontId="47"/>
  </si>
  <si>
    <t>スムーズに進行した。</t>
    <rPh sb="5" eb="7">
      <t>シンコウ</t>
    </rPh>
    <phoneticPr fontId="47"/>
  </si>
  <si>
    <t>気温が高く、8:30から冷房ＯＮを依頼した。（8:15に風が出る）　サブは朝の基礎打ち時に解放しただけで、試合には不使用。</t>
    <rPh sb="0" eb="2">
      <t>キオン</t>
    </rPh>
    <rPh sb="3" eb="4">
      <t>タカ</t>
    </rPh>
    <rPh sb="12" eb="14">
      <t>レイボウ</t>
    </rPh>
    <rPh sb="17" eb="19">
      <t>イライ</t>
    </rPh>
    <rPh sb="28" eb="29">
      <t>カゼ</t>
    </rPh>
    <rPh sb="30" eb="31">
      <t>デ</t>
    </rPh>
    <rPh sb="37" eb="38">
      <t>アサ</t>
    </rPh>
    <rPh sb="39" eb="41">
      <t>キソ</t>
    </rPh>
    <rPh sb="41" eb="42">
      <t>ウ</t>
    </rPh>
    <rPh sb="43" eb="44">
      <t>ジ</t>
    </rPh>
    <rPh sb="45" eb="47">
      <t>カイホウ</t>
    </rPh>
    <rPh sb="53" eb="55">
      <t>シアイ</t>
    </rPh>
    <rPh sb="57" eb="60">
      <t>フシヨウ</t>
    </rPh>
    <phoneticPr fontId="47"/>
  </si>
  <si>
    <t>14:50に全試合終了。15:30頃に解散。　14:30に冷房OFFとしたが、15時過ぎても風は出ていた。</t>
    <rPh sb="6" eb="7">
      <t>ゼン</t>
    </rPh>
    <rPh sb="7" eb="9">
      <t>シアイ</t>
    </rPh>
    <rPh sb="9" eb="11">
      <t>シュウリョウ</t>
    </rPh>
    <rPh sb="17" eb="18">
      <t>コロ</t>
    </rPh>
    <rPh sb="19" eb="21">
      <t>カイサン</t>
    </rPh>
    <rPh sb="29" eb="31">
      <t>レイボウ</t>
    </rPh>
    <rPh sb="41" eb="42">
      <t>ジ</t>
    </rPh>
    <rPh sb="42" eb="43">
      <t>ス</t>
    </rPh>
    <rPh sb="46" eb="47">
      <t>カゼ</t>
    </rPh>
    <rPh sb="48" eb="49">
      <t>デ</t>
    </rPh>
    <phoneticPr fontId="47"/>
  </si>
  <si>
    <t xml:space="preserve">ムハンマド </t>
    <phoneticPr fontId="47"/>
  </si>
  <si>
    <t xml:space="preserve">オクタフィオ </t>
    <phoneticPr fontId="47"/>
  </si>
  <si>
    <t>ﾄﾞﾝﾅﾊﾟｰﾙ</t>
    <phoneticPr fontId="47"/>
  </si>
  <si>
    <t>東村</t>
    <phoneticPr fontId="47"/>
  </si>
  <si>
    <t>東村ﾄﾞﾝﾅﾊﾟｰﾙ</t>
    <phoneticPr fontId="47"/>
  </si>
  <si>
    <t>　ﾄﾞﾝﾅﾊﾟｰﾙ</t>
    <phoneticPr fontId="4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</si>
</sst>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_ * #,##0_ ;_ * \-#,##0_ ;_ * &quot;-&quot;??_ ;_ @_ "/>
    <numFmt numFmtId="177" formatCode="\-"/>
    <numFmt numFmtId="178" formatCode="&quot;(&quot;@&quot;)&quot;"/>
    <numFmt numFmtId="180" formatCode="&quot;&quot;@&quot;位&quot;"/>
    <numFmt numFmtId="181" formatCode="&quot;&quot;0&quot;位&quot;"/>
  </numFmts>
  <fonts count="49" x14ac:knownFonts="1">
    <font>
      <sz val="11"/>
      <name val="ＭＳ ゴシック"/>
      <charset val="128"/>
    </font>
    <font>
      <sz val="8"/>
      <color indexed="8"/>
      <name val="ＭＳ ゴシック"/>
      <charset val="128"/>
    </font>
    <font>
      <sz val="11"/>
      <color indexed="8"/>
      <name val="ＭＳ ゴシック"/>
      <charset val="128"/>
    </font>
    <font>
      <sz val="10"/>
      <color indexed="8"/>
      <name val="ＭＳ ゴシック"/>
      <charset val="128"/>
    </font>
    <font>
      <sz val="9"/>
      <color indexed="8"/>
      <name val="ＭＳ ゴシック"/>
      <charset val="128"/>
    </font>
    <font>
      <sz val="7"/>
      <color indexed="8"/>
      <name val="ＭＳ ゴシック"/>
      <charset val="128"/>
    </font>
    <font>
      <sz val="12"/>
      <color indexed="8"/>
      <name val="ＭＳ Ｐゴシック"/>
      <charset val="128"/>
    </font>
    <font>
      <sz val="10"/>
      <color indexed="8"/>
      <name val="ＭＳ Ｐゴシック"/>
      <charset val="128"/>
    </font>
    <font>
      <sz val="12"/>
      <color indexed="8"/>
      <name val="ＭＳ ゴシック"/>
      <charset val="128"/>
    </font>
    <font>
      <sz val="14"/>
      <color theme="1"/>
      <name val="ＭＳ Ｐゴシック"/>
      <charset val="128"/>
    </font>
    <font>
      <sz val="11"/>
      <name val="ＭＳ Ｐゴシック"/>
      <charset val="128"/>
    </font>
    <font>
      <sz val="11"/>
      <color indexed="8"/>
      <name val="ＭＳ Ｐゴシック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6"/>
      <color theme="1"/>
      <name val="HG丸ｺﾞｼｯｸM-PRO"/>
      <family val="3"/>
      <charset val="128"/>
    </font>
    <font>
      <sz val="14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26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28"/>
      <color theme="1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  <font>
      <sz val="13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7"/>
      <color indexed="8"/>
      <name val="ＭＳ Ｐゴシック"/>
      <family val="3"/>
      <charset val="128"/>
    </font>
    <font>
      <b/>
      <sz val="22"/>
      <color indexed="8"/>
      <name val="HG丸ｺﾞｼｯｸM-PRO"/>
      <family val="3"/>
      <charset val="128"/>
    </font>
    <font>
      <b/>
      <sz val="14"/>
      <color indexed="8"/>
      <name val="ＭＳ Ｐゴシック"/>
      <family val="3"/>
      <charset val="128"/>
    </font>
    <font>
      <sz val="11.5"/>
      <name val="ＭＳ Ｐゴシック"/>
      <family val="3"/>
      <charset val="128"/>
    </font>
    <font>
      <sz val="11.5"/>
      <color indexed="8"/>
      <name val="ＭＳ Ｐゴシック"/>
      <family val="3"/>
      <charset val="128"/>
    </font>
    <font>
      <b/>
      <sz val="26"/>
      <color theme="1"/>
      <name val="HG丸ｺﾞｼｯｸM-PRO"/>
      <family val="3"/>
      <charset val="128"/>
    </font>
    <font>
      <b/>
      <sz val="20"/>
      <color indexed="8"/>
      <name val="HG丸ｺﾞｼｯｸM-PRO"/>
      <family val="3"/>
      <charset val="128"/>
    </font>
    <font>
      <sz val="20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20"/>
      <color indexed="8"/>
      <name val="ＭＳ ゴシック"/>
      <family val="3"/>
      <charset val="128"/>
    </font>
    <font>
      <b/>
      <sz val="8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標準明朝"/>
      <charset val="128"/>
    </font>
    <font>
      <sz val="20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F6FF"/>
        <bgColor indexed="64"/>
      </patternFill>
    </fill>
    <fill>
      <patternFill patternType="solid">
        <fgColor rgb="FFFFFFC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5FFEA"/>
        <bgColor indexed="64"/>
      </patternFill>
    </fill>
  </fills>
  <borders count="1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 diagonalDown="1">
      <left style="medium">
        <color auto="1"/>
      </left>
      <right/>
      <top style="medium">
        <color auto="1"/>
      </top>
      <bottom/>
      <diagonal style="thin">
        <color auto="1"/>
      </diagonal>
    </border>
    <border diagonalDown="1">
      <left/>
      <right/>
      <top style="medium">
        <color auto="1"/>
      </top>
      <bottom/>
      <diagonal style="thin">
        <color auto="1"/>
      </diagonal>
    </border>
    <border diagonalDown="1">
      <left/>
      <right style="thin">
        <color auto="1"/>
      </right>
      <top style="medium">
        <color auto="1"/>
      </top>
      <bottom/>
      <diagonal style="thin">
        <color auto="1"/>
      </diagonal>
    </border>
    <border>
      <left style="thin">
        <color auto="1"/>
      </left>
      <right/>
      <top/>
      <bottom/>
      <diagonal/>
    </border>
    <border diagonalDown="1">
      <left style="medium">
        <color auto="1"/>
      </left>
      <right/>
      <top/>
      <bottom/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/>
      <right style="thin">
        <color auto="1"/>
      </right>
      <top/>
      <bottom/>
      <diagonal style="thin">
        <color auto="1"/>
      </diagonal>
    </border>
    <border>
      <left style="medium">
        <color auto="1"/>
      </left>
      <right/>
      <top/>
      <bottom style="thin">
        <color auto="1"/>
      </bottom>
      <diagonal/>
    </border>
    <border diagonalDown="1">
      <left style="medium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>
      <left/>
      <right style="thin">
        <color auto="1"/>
      </right>
      <top/>
      <bottom/>
      <diagonal/>
    </border>
    <border diagonalDown="1">
      <left style="thin">
        <color auto="1"/>
      </left>
      <right/>
      <top/>
      <bottom/>
      <diagonal style="thin">
        <color auto="1"/>
      </diagonal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medium">
        <color auto="1"/>
      </bottom>
      <diagonal style="thin">
        <color auto="1"/>
      </diagonal>
    </border>
    <border diagonalDown="1">
      <left/>
      <right/>
      <top/>
      <bottom style="medium">
        <color auto="1"/>
      </bottom>
      <diagonal style="thin">
        <color auto="1"/>
      </diagonal>
    </border>
    <border diagonalDown="1">
      <left/>
      <right style="thin">
        <color auto="1"/>
      </right>
      <top/>
      <bottom style="medium">
        <color auto="1"/>
      </bottom>
      <diagonal style="thin">
        <color auto="1"/>
      </diagonal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 diagonalDown="1">
      <left/>
      <right style="medium">
        <color auto="1"/>
      </right>
      <top style="thin">
        <color auto="1"/>
      </top>
      <bottom/>
      <diagonal style="thin">
        <color auto="1"/>
      </diagonal>
    </border>
    <border diagonalDown="1">
      <left/>
      <right style="medium">
        <color auto="1"/>
      </right>
      <top/>
      <bottom/>
      <diagonal style="thin">
        <color auto="1"/>
      </diagonal>
    </border>
    <border diagonalDown="1">
      <left/>
      <right style="medium">
        <color auto="1"/>
      </right>
      <top/>
      <bottom style="medium">
        <color auto="1"/>
      </bottom>
      <diagonal style="thin">
        <color auto="1"/>
      </diagonal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slantDashDot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double">
        <color indexed="8"/>
      </top>
      <bottom style="hair">
        <color auto="1"/>
      </bottom>
      <diagonal/>
    </border>
    <border>
      <left/>
      <right style="thin">
        <color auto="1"/>
      </right>
      <top style="double">
        <color indexed="8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indexed="8"/>
      </bottom>
      <diagonal/>
    </border>
    <border>
      <left/>
      <right style="thin">
        <color auto="1"/>
      </right>
      <top style="hair">
        <color auto="1"/>
      </top>
      <bottom style="double">
        <color indexed="8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8"/>
      </bottom>
      <diagonal/>
    </border>
    <border>
      <left/>
      <right style="thin">
        <color auto="1"/>
      </right>
      <top style="hair">
        <color auto="1"/>
      </top>
      <bottom style="thin">
        <color indexed="8"/>
      </bottom>
      <diagonal/>
    </border>
    <border>
      <left/>
      <right/>
      <top/>
      <bottom style="slantDashDot">
        <color auto="1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 style="thin">
        <color auto="1"/>
      </right>
      <top/>
      <bottom/>
      <diagonal/>
    </border>
    <border>
      <left style="thick">
        <color rgb="FFFF0000"/>
      </left>
      <right style="thin">
        <color auto="1"/>
      </right>
      <top/>
      <bottom style="thin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auto="1"/>
      </right>
      <top style="thick">
        <color rgb="FFFF0000"/>
      </top>
      <bottom/>
      <diagonal/>
    </border>
    <border>
      <left style="thin">
        <color auto="1"/>
      </left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auto="1"/>
      </right>
      <top/>
      <bottom style="thick">
        <color rgb="FFFF0000"/>
      </bottom>
      <diagonal/>
    </border>
    <border>
      <left style="thin">
        <color auto="1"/>
      </left>
      <right/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auto="1"/>
      </left>
      <right style="thick">
        <color rgb="FFFF0000"/>
      </right>
      <top/>
      <bottom/>
      <diagonal/>
    </border>
    <border>
      <left style="thin">
        <color indexed="8"/>
      </left>
      <right style="thick">
        <color rgb="FFFF0000"/>
      </right>
      <top style="thick">
        <color rgb="FFFF0000"/>
      </top>
      <bottom/>
      <diagonal/>
    </border>
    <border>
      <left style="thin">
        <color auto="1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8"/>
      </left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 applyBorder="0"/>
    <xf numFmtId="38" fontId="42" fillId="0" borderId="0" applyFont="0" applyFill="0" applyBorder="0" applyAlignment="0" applyProtection="0"/>
    <xf numFmtId="176" fontId="41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0" fillId="0" borderId="0"/>
    <xf numFmtId="38" fontId="1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42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46" fillId="0" borderId="0" applyBorder="0"/>
    <xf numFmtId="0" fontId="10" fillId="0" borderId="0">
      <alignment vertical="center"/>
    </xf>
    <xf numFmtId="0" fontId="46" fillId="0" borderId="0" applyBorder="0"/>
    <xf numFmtId="0" fontId="46" fillId="0" borderId="0" applyBorder="0"/>
    <xf numFmtId="0" fontId="46" fillId="0" borderId="0" applyBorder="0"/>
    <xf numFmtId="0" fontId="29" fillId="0" borderId="0">
      <alignment vertical="center"/>
    </xf>
    <xf numFmtId="0" fontId="41" fillId="0" borderId="0"/>
    <xf numFmtId="0" fontId="29" fillId="0" borderId="0">
      <alignment vertical="center"/>
    </xf>
    <xf numFmtId="0" fontId="29" fillId="0" borderId="0">
      <alignment vertical="center"/>
    </xf>
  </cellStyleXfs>
  <cellXfs count="623">
    <xf numFmtId="0" fontId="0" fillId="0" borderId="0" xfId="0"/>
    <xf numFmtId="38" fontId="3" fillId="2" borderId="11" xfId="10" applyFont="1" applyFill="1" applyBorder="1" applyAlignment="1">
      <alignment horizontal="right" vertical="center" shrinkToFit="1"/>
    </xf>
    <xf numFmtId="38" fontId="3" fillId="2" borderId="6" xfId="10" applyFont="1" applyFill="1" applyBorder="1" applyAlignment="1">
      <alignment horizontal="right" vertical="center" shrinkToFit="1"/>
    </xf>
    <xf numFmtId="0" fontId="2" fillId="2" borderId="0" xfId="15" applyFont="1" applyFill="1" applyAlignment="1">
      <alignment vertical="center"/>
    </xf>
    <xf numFmtId="0" fontId="1" fillId="2" borderId="42" xfId="15" applyFont="1" applyFill="1" applyBorder="1" applyAlignment="1">
      <alignment horizontal="center" shrinkToFit="1"/>
    </xf>
    <xf numFmtId="0" fontId="1" fillId="2" borderId="43" xfId="15" applyFont="1" applyFill="1" applyBorder="1" applyAlignment="1">
      <alignment horizontal="center" shrinkToFit="1"/>
    </xf>
    <xf numFmtId="0" fontId="1" fillId="2" borderId="44" xfId="15" applyFont="1" applyFill="1" applyBorder="1" applyAlignment="1">
      <alignment horizontal="center" shrinkToFit="1"/>
    </xf>
    <xf numFmtId="0" fontId="1" fillId="2" borderId="45" xfId="15" applyFont="1" applyFill="1" applyBorder="1" applyAlignment="1">
      <alignment horizontal="center" shrinkToFit="1"/>
    </xf>
    <xf numFmtId="0" fontId="1" fillId="2" borderId="46" xfId="15" applyFont="1" applyFill="1" applyBorder="1" applyAlignment="1">
      <alignment shrinkToFit="1"/>
    </xf>
    <xf numFmtId="0" fontId="1" fillId="2" borderId="0" xfId="15" applyFont="1" applyFill="1" applyBorder="1" applyAlignment="1">
      <alignment shrinkToFit="1"/>
    </xf>
    <xf numFmtId="38" fontId="1" fillId="2" borderId="46" xfId="10" applyFont="1" applyFill="1" applyBorder="1" applyAlignment="1">
      <alignment horizontal="center" shrinkToFit="1"/>
    </xf>
    <xf numFmtId="38" fontId="1" fillId="2" borderId="0" xfId="10" applyFont="1" applyFill="1" applyBorder="1" applyAlignment="1">
      <alignment horizontal="center" shrinkToFit="1"/>
    </xf>
    <xf numFmtId="38" fontId="3" fillId="2" borderId="0" xfId="10" applyFont="1" applyFill="1" applyBorder="1" applyAlignment="1">
      <alignment horizontal="right" vertical="center" shrinkToFit="1"/>
    </xf>
    <xf numFmtId="38" fontId="3" fillId="2" borderId="35" xfId="10" applyFont="1" applyFill="1" applyBorder="1" applyAlignment="1">
      <alignment horizontal="right" vertical="center" shrinkToFit="1"/>
    </xf>
    <xf numFmtId="0" fontId="1" fillId="2" borderId="46" xfId="15" applyFont="1" applyFill="1" applyBorder="1" applyAlignment="1">
      <alignment horizontal="center" shrinkToFit="1"/>
    </xf>
    <xf numFmtId="0" fontId="1" fillId="2" borderId="0" xfId="15" applyFont="1" applyFill="1" applyBorder="1" applyAlignment="1">
      <alignment horizontal="center" shrinkToFit="1"/>
    </xf>
    <xf numFmtId="0" fontId="1" fillId="2" borderId="42" xfId="15" applyFont="1" applyFill="1" applyBorder="1" applyAlignment="1">
      <alignment shrinkToFit="1"/>
    </xf>
    <xf numFmtId="0" fontId="1" fillId="2" borderId="43" xfId="15" applyFont="1" applyFill="1" applyBorder="1" applyAlignment="1">
      <alignment shrinkToFit="1"/>
    </xf>
    <xf numFmtId="0" fontId="1" fillId="2" borderId="47" xfId="15" applyFont="1" applyFill="1" applyBorder="1" applyAlignment="1">
      <alignment shrinkToFit="1"/>
    </xf>
    <xf numFmtId="0" fontId="1" fillId="2" borderId="48" xfId="15" applyFont="1" applyFill="1" applyBorder="1" applyAlignment="1">
      <alignment shrinkToFit="1"/>
    </xf>
    <xf numFmtId="0" fontId="1" fillId="2" borderId="47" xfId="15" applyFont="1" applyFill="1" applyBorder="1" applyAlignment="1">
      <alignment horizontal="center" shrinkToFit="1"/>
    </xf>
    <xf numFmtId="0" fontId="1" fillId="2" borderId="48" xfId="15" applyFont="1" applyFill="1" applyBorder="1" applyAlignment="1">
      <alignment horizontal="center" shrinkToFit="1"/>
    </xf>
    <xf numFmtId="38" fontId="3" fillId="2" borderId="8" xfId="10" applyFont="1" applyFill="1" applyBorder="1" applyAlignment="1">
      <alignment horizontal="right" vertical="center" shrinkToFit="1"/>
    </xf>
    <xf numFmtId="38" fontId="3" fillId="2" borderId="7" xfId="10" applyFont="1" applyFill="1" applyBorder="1" applyAlignment="1">
      <alignment horizontal="right" vertical="center" shrinkToFit="1"/>
    </xf>
    <xf numFmtId="0" fontId="1" fillId="2" borderId="52" xfId="15" applyFont="1" applyFill="1" applyBorder="1" applyAlignment="1">
      <alignment horizontal="center" shrinkToFit="1"/>
    </xf>
    <xf numFmtId="0" fontId="1" fillId="2" borderId="43" xfId="15" applyFont="1" applyFill="1" applyBorder="1" applyAlignment="1">
      <alignment horizontal="left"/>
    </xf>
    <xf numFmtId="0" fontId="1" fillId="2" borderId="43" xfId="15" applyFont="1" applyFill="1" applyBorder="1" applyAlignment="1">
      <alignment horizontal="center"/>
    </xf>
    <xf numFmtId="0" fontId="1" fillId="2" borderId="53" xfId="15" applyFont="1" applyFill="1" applyBorder="1" applyAlignment="1">
      <alignment horizontal="center"/>
    </xf>
    <xf numFmtId="0" fontId="1" fillId="2" borderId="53" xfId="15" applyFont="1" applyFill="1" applyBorder="1" applyAlignment="1">
      <alignment horizontal="center" shrinkToFit="1"/>
    </xf>
    <xf numFmtId="0" fontId="1" fillId="2" borderId="54" xfId="15" applyFont="1" applyFill="1" applyBorder="1" applyAlignment="1">
      <alignment shrinkToFit="1"/>
    </xf>
    <xf numFmtId="38" fontId="1" fillId="2" borderId="54" xfId="15" applyNumberFormat="1" applyFont="1" applyFill="1" applyBorder="1" applyAlignment="1">
      <alignment horizontal="center" shrinkToFit="1"/>
    </xf>
    <xf numFmtId="0" fontId="1" fillId="2" borderId="54" xfId="15" applyFont="1" applyFill="1" applyBorder="1" applyAlignment="1">
      <alignment horizontal="center" shrinkToFit="1"/>
    </xf>
    <xf numFmtId="0" fontId="1" fillId="2" borderId="53" xfId="15" applyFont="1" applyFill="1" applyBorder="1" applyAlignment="1">
      <alignment shrinkToFit="1"/>
    </xf>
    <xf numFmtId="0" fontId="1" fillId="2" borderId="55" xfId="15" applyFont="1" applyFill="1" applyBorder="1" applyAlignment="1">
      <alignment horizontal="center" shrinkToFit="1"/>
    </xf>
    <xf numFmtId="0" fontId="1" fillId="2" borderId="55" xfId="15" applyFont="1" applyFill="1" applyBorder="1" applyAlignment="1">
      <alignment shrinkToFit="1"/>
    </xf>
    <xf numFmtId="0" fontId="4" fillId="2" borderId="11" xfId="15" applyFont="1" applyFill="1" applyBorder="1" applyAlignment="1">
      <alignment horizontal="center" vertical="center" shrinkToFit="1"/>
    </xf>
    <xf numFmtId="0" fontId="12" fillId="4" borderId="0" xfId="19" applyFont="1" applyFill="1" applyBorder="1" applyAlignment="1">
      <alignment vertical="center"/>
    </xf>
    <xf numFmtId="0" fontId="12" fillId="4" borderId="0" xfId="19" applyFont="1" applyFill="1" applyAlignment="1">
      <alignment horizontal="left" vertical="center"/>
    </xf>
    <xf numFmtId="0" fontId="12" fillId="4" borderId="0" xfId="19" applyFont="1" applyFill="1" applyAlignment="1">
      <alignment vertical="center"/>
    </xf>
    <xf numFmtId="0" fontId="13" fillId="4" borderId="0" xfId="19" applyFont="1" applyFill="1" applyBorder="1" applyAlignment="1">
      <alignment horizontal="left" vertical="center"/>
    </xf>
    <xf numFmtId="38" fontId="13" fillId="4" borderId="0" xfId="10" applyFont="1" applyFill="1" applyBorder="1" applyAlignment="1">
      <alignment horizontal="left" vertical="center"/>
    </xf>
    <xf numFmtId="0" fontId="11" fillId="4" borderId="11" xfId="15" applyFont="1" applyFill="1" applyBorder="1" applyAlignment="1">
      <alignment horizontal="left" vertical="center" shrinkToFit="1"/>
    </xf>
    <xf numFmtId="178" fontId="7" fillId="4" borderId="0" xfId="10" applyNumberFormat="1" applyFont="1" applyFill="1" applyBorder="1" applyAlignment="1">
      <alignment horizontal="center" vertical="center" shrinkToFit="1"/>
    </xf>
    <xf numFmtId="0" fontId="11" fillId="4" borderId="19" xfId="15" applyFont="1" applyFill="1" applyBorder="1" applyAlignment="1">
      <alignment vertical="center" shrinkToFit="1"/>
    </xf>
    <xf numFmtId="38" fontId="7" fillId="4" borderId="0" xfId="10" applyFont="1" applyFill="1" applyBorder="1" applyAlignment="1">
      <alignment horizontal="center" vertical="center" shrinkToFit="1"/>
    </xf>
    <xf numFmtId="178" fontId="11" fillId="4" borderId="24" xfId="10" applyNumberFormat="1" applyFont="1" applyFill="1" applyBorder="1" applyAlignment="1">
      <alignment horizontal="center" vertical="center" shrinkToFit="1"/>
    </xf>
    <xf numFmtId="178" fontId="11" fillId="4" borderId="0" xfId="10" applyNumberFormat="1" applyFont="1" applyFill="1" applyBorder="1" applyAlignment="1">
      <alignment horizontal="center" vertical="center" shrinkToFit="1"/>
    </xf>
    <xf numFmtId="38" fontId="7" fillId="4" borderId="29" xfId="10" applyFont="1" applyFill="1" applyBorder="1" applyAlignment="1">
      <alignment horizontal="center" vertical="center" shrinkToFit="1"/>
    </xf>
    <xf numFmtId="0" fontId="11" fillId="4" borderId="32" xfId="15" applyFont="1" applyFill="1" applyBorder="1" applyAlignment="1">
      <alignment vertical="center" shrinkToFit="1"/>
    </xf>
    <xf numFmtId="38" fontId="11" fillId="4" borderId="24" xfId="1" applyFont="1" applyFill="1" applyBorder="1" applyAlignment="1">
      <alignment horizontal="center" vertical="center" shrinkToFit="1"/>
    </xf>
    <xf numFmtId="0" fontId="11" fillId="4" borderId="11" xfId="15" applyFont="1" applyFill="1" applyBorder="1" applyAlignment="1">
      <alignment vertical="center" shrinkToFit="1"/>
    </xf>
    <xf numFmtId="38" fontId="7" fillId="4" borderId="0" xfId="1" applyFont="1" applyFill="1" applyBorder="1" applyAlignment="1">
      <alignment horizontal="center" vertical="center" shrinkToFit="1"/>
    </xf>
    <xf numFmtId="0" fontId="11" fillId="4" borderId="6" xfId="15" applyFont="1" applyFill="1" applyBorder="1" applyAlignment="1">
      <alignment vertical="center" shrinkToFit="1"/>
    </xf>
    <xf numFmtId="38" fontId="7" fillId="4" borderId="8" xfId="10" applyFont="1" applyFill="1" applyBorder="1" applyAlignment="1">
      <alignment horizontal="center" vertical="center" shrinkToFit="1"/>
    </xf>
    <xf numFmtId="178" fontId="7" fillId="4" borderId="24" xfId="10" applyNumberFormat="1" applyFont="1" applyFill="1" applyBorder="1" applyAlignment="1">
      <alignment horizontal="center" vertical="center" shrinkToFit="1"/>
    </xf>
    <xf numFmtId="178" fontId="6" fillId="4" borderId="24" xfId="10" applyNumberFormat="1" applyFont="1" applyFill="1" applyBorder="1" applyAlignment="1">
      <alignment horizontal="center" vertical="center" shrinkToFit="1"/>
    </xf>
    <xf numFmtId="178" fontId="6" fillId="4" borderId="0" xfId="10" applyNumberFormat="1" applyFont="1" applyFill="1" applyBorder="1" applyAlignment="1">
      <alignment horizontal="center" vertical="center" shrinkToFit="1"/>
    </xf>
    <xf numFmtId="38" fontId="7" fillId="4" borderId="24" xfId="1" applyFont="1" applyFill="1" applyBorder="1" applyAlignment="1">
      <alignment horizontal="center" vertical="center" shrinkToFit="1"/>
    </xf>
    <xf numFmtId="0" fontId="12" fillId="4" borderId="64" xfId="19" applyFont="1" applyFill="1" applyBorder="1" applyAlignment="1">
      <alignment vertical="center"/>
    </xf>
    <xf numFmtId="0" fontId="13" fillId="4" borderId="64" xfId="19" applyFont="1" applyFill="1" applyBorder="1" applyAlignment="1">
      <alignment horizontal="left" vertical="center"/>
    </xf>
    <xf numFmtId="38" fontId="13" fillId="4" borderId="64" xfId="10" applyFont="1" applyFill="1" applyBorder="1" applyAlignment="1">
      <alignment horizontal="left" vertical="center"/>
    </xf>
    <xf numFmtId="0" fontId="16" fillId="4" borderId="0" xfId="0" applyFont="1" applyFill="1" applyBorder="1" applyAlignment="1">
      <alignment vertical="center"/>
    </xf>
    <xf numFmtId="0" fontId="18" fillId="4" borderId="8" xfId="15" applyFont="1" applyFill="1" applyBorder="1" applyAlignment="1">
      <alignment horizontal="center" vertical="center" shrinkToFit="1"/>
    </xf>
    <xf numFmtId="180" fontId="19" fillId="4" borderId="0" xfId="0" applyNumberFormat="1" applyFont="1" applyFill="1" applyBorder="1" applyAlignment="1">
      <alignment vertical="center" shrinkToFit="1"/>
    </xf>
    <xf numFmtId="0" fontId="12" fillId="4" borderId="1" xfId="19" applyFont="1" applyFill="1" applyBorder="1" applyAlignment="1">
      <alignment vertical="center" shrinkToFit="1"/>
    </xf>
    <xf numFmtId="38" fontId="18" fillId="4" borderId="3" xfId="10" applyFont="1" applyFill="1" applyBorder="1" applyAlignment="1">
      <alignment horizontal="center" vertical="center" shrinkToFit="1"/>
    </xf>
    <xf numFmtId="0" fontId="12" fillId="4" borderId="11" xfId="19" applyFont="1" applyFill="1" applyBorder="1" applyAlignment="1">
      <alignment vertical="center" shrinkToFit="1"/>
    </xf>
    <xf numFmtId="38" fontId="12" fillId="4" borderId="0" xfId="10" applyFont="1" applyFill="1" applyBorder="1" applyAlignment="1">
      <alignment horizontal="center" vertical="center" shrinkToFit="1"/>
    </xf>
    <xf numFmtId="38" fontId="18" fillId="4" borderId="0" xfId="1" applyFont="1" applyFill="1" applyBorder="1" applyAlignment="1">
      <alignment horizontal="right" vertical="center" shrinkToFit="1"/>
    </xf>
    <xf numFmtId="38" fontId="18" fillId="4" borderId="0" xfId="10" applyFont="1" applyFill="1" applyBorder="1" applyAlignment="1">
      <alignment horizontal="center" vertical="center" shrinkToFit="1"/>
    </xf>
    <xf numFmtId="0" fontId="12" fillId="4" borderId="32" xfId="19" applyFont="1" applyFill="1" applyBorder="1" applyAlignment="1">
      <alignment vertical="center" shrinkToFit="1"/>
    </xf>
    <xf numFmtId="38" fontId="20" fillId="4" borderId="34" xfId="10" applyFont="1" applyFill="1" applyBorder="1" applyAlignment="1">
      <alignment horizontal="center" vertical="center" shrinkToFit="1"/>
    </xf>
    <xf numFmtId="38" fontId="20" fillId="4" borderId="35" xfId="10" applyFont="1" applyFill="1" applyBorder="1" applyAlignment="1">
      <alignment horizontal="center" vertical="center" shrinkToFit="1"/>
    </xf>
    <xf numFmtId="0" fontId="12" fillId="4" borderId="19" xfId="19" applyFont="1" applyFill="1" applyBorder="1" applyAlignment="1">
      <alignment vertical="center" shrinkToFit="1"/>
    </xf>
    <xf numFmtId="38" fontId="18" fillId="4" borderId="36" xfId="10" applyFont="1" applyFill="1" applyBorder="1" applyAlignment="1">
      <alignment horizontal="center" vertical="center" shrinkToFit="1"/>
    </xf>
    <xf numFmtId="38" fontId="18" fillId="4" borderId="34" xfId="10" applyFont="1" applyFill="1" applyBorder="1" applyAlignment="1">
      <alignment horizontal="center" vertical="center" shrinkToFit="1"/>
    </xf>
    <xf numFmtId="38" fontId="18" fillId="4" borderId="35" xfId="10" applyFont="1" applyFill="1" applyBorder="1" applyAlignment="1">
      <alignment horizontal="center" vertical="center" shrinkToFit="1"/>
    </xf>
    <xf numFmtId="180" fontId="16" fillId="4" borderId="0" xfId="19" applyNumberFormat="1" applyFont="1" applyFill="1" applyBorder="1" applyAlignment="1">
      <alignment vertical="center"/>
    </xf>
    <xf numFmtId="180" fontId="16" fillId="4" borderId="64" xfId="19" applyNumberFormat="1" applyFont="1" applyFill="1" applyBorder="1" applyAlignment="1">
      <alignment vertical="center"/>
    </xf>
    <xf numFmtId="0" fontId="16" fillId="4" borderId="0" xfId="19" applyFont="1" applyFill="1" applyBorder="1" applyAlignment="1">
      <alignment horizontal="center" vertical="center"/>
    </xf>
    <xf numFmtId="0" fontId="21" fillId="4" borderId="0" xfId="19" applyFont="1" applyFill="1" applyBorder="1" applyAlignment="1">
      <alignment vertical="center" shrinkToFit="1"/>
    </xf>
    <xf numFmtId="0" fontId="17" fillId="4" borderId="0" xfId="19" applyFont="1" applyFill="1" applyAlignment="1">
      <alignment horizontal="left" vertical="center"/>
    </xf>
    <xf numFmtId="0" fontId="16" fillId="4" borderId="0" xfId="19" applyFont="1" applyFill="1" applyBorder="1" applyAlignment="1">
      <alignment vertical="center"/>
    </xf>
    <xf numFmtId="0" fontId="16" fillId="4" borderId="64" xfId="19" applyFont="1" applyFill="1" applyBorder="1" applyAlignment="1">
      <alignment horizontal="center" vertical="center"/>
    </xf>
    <xf numFmtId="0" fontId="9" fillId="4" borderId="0" xfId="19" applyFont="1" applyFill="1" applyAlignment="1">
      <alignment vertical="center"/>
    </xf>
    <xf numFmtId="0" fontId="20" fillId="4" borderId="0" xfId="19" applyFont="1" applyFill="1" applyBorder="1" applyAlignment="1">
      <alignment vertical="center"/>
    </xf>
    <xf numFmtId="0" fontId="20" fillId="4" borderId="60" xfId="19" applyFont="1" applyFill="1" applyBorder="1"/>
    <xf numFmtId="0" fontId="16" fillId="4" borderId="0" xfId="19" applyFont="1" applyFill="1" applyBorder="1" applyAlignment="1">
      <alignment horizontal="right" vertical="center" shrinkToFit="1"/>
    </xf>
    <xf numFmtId="0" fontId="16" fillId="4" borderId="0" xfId="19" applyFont="1" applyFill="1" applyBorder="1" applyAlignment="1">
      <alignment vertical="center" shrinkToFit="1"/>
    </xf>
    <xf numFmtId="0" fontId="23" fillId="4" borderId="0" xfId="19" applyFont="1" applyFill="1" applyBorder="1" applyAlignment="1">
      <alignment vertical="center" shrinkToFit="1"/>
    </xf>
    <xf numFmtId="38" fontId="16" fillId="4" borderId="0" xfId="19" applyNumberFormat="1" applyFont="1" applyFill="1" applyBorder="1" applyAlignment="1">
      <alignment horizontal="center" vertical="center" shrinkToFit="1"/>
    </xf>
    <xf numFmtId="38" fontId="16" fillId="4" borderId="0" xfId="19" applyNumberFormat="1" applyFont="1" applyFill="1" applyBorder="1" applyAlignment="1">
      <alignment vertical="center"/>
    </xf>
    <xf numFmtId="38" fontId="16" fillId="4" borderId="0" xfId="19" applyNumberFormat="1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right" vertical="center" shrinkToFit="1"/>
    </xf>
    <xf numFmtId="0" fontId="12" fillId="4" borderId="6" xfId="19" applyFont="1" applyFill="1" applyBorder="1" applyAlignment="1">
      <alignment vertical="center" shrinkToFit="1"/>
    </xf>
    <xf numFmtId="38" fontId="18" fillId="4" borderId="7" xfId="10" applyFont="1" applyFill="1" applyBorder="1" applyAlignment="1">
      <alignment horizontal="center" vertical="center" shrinkToFit="1"/>
    </xf>
    <xf numFmtId="38" fontId="20" fillId="4" borderId="3" xfId="10" applyFont="1" applyFill="1" applyBorder="1" applyAlignment="1">
      <alignment horizontal="center" vertical="center" shrinkToFit="1"/>
    </xf>
    <xf numFmtId="38" fontId="20" fillId="4" borderId="0" xfId="10" applyFont="1" applyFill="1" applyBorder="1" applyAlignment="1">
      <alignment horizontal="center" vertical="center" shrinkToFit="1"/>
    </xf>
    <xf numFmtId="38" fontId="12" fillId="4" borderId="34" xfId="10" applyFont="1" applyFill="1" applyBorder="1" applyAlignment="1">
      <alignment horizontal="center" vertical="center" shrinkToFit="1"/>
    </xf>
    <xf numFmtId="38" fontId="12" fillId="4" borderId="35" xfId="10" applyFont="1" applyFill="1" applyBorder="1" applyAlignment="1">
      <alignment horizontal="center" vertical="center" shrinkToFit="1"/>
    </xf>
    <xf numFmtId="0" fontId="18" fillId="4" borderId="0" xfId="19" applyFont="1" applyFill="1" applyBorder="1" applyAlignment="1">
      <alignment vertical="center" shrinkToFit="1"/>
    </xf>
    <xf numFmtId="177" fontId="16" fillId="4" borderId="0" xfId="0" applyNumberFormat="1" applyFont="1" applyFill="1" applyBorder="1" applyAlignment="1">
      <alignment horizontal="right" vertical="center" shrinkToFit="1"/>
    </xf>
    <xf numFmtId="0" fontId="24" fillId="4" borderId="0" xfId="19" applyFont="1" applyFill="1" applyBorder="1" applyAlignment="1">
      <alignment vertical="center" shrinkToFit="1"/>
    </xf>
    <xf numFmtId="0" fontId="12" fillId="4" borderId="11" xfId="15" applyFont="1" applyFill="1" applyBorder="1" applyAlignment="1">
      <alignment horizontal="left" vertical="center" shrinkToFit="1"/>
    </xf>
    <xf numFmtId="38" fontId="20" fillId="4" borderId="0" xfId="1" applyFont="1" applyFill="1" applyBorder="1" applyAlignment="1">
      <alignment horizontal="center" vertical="center" shrinkToFit="1"/>
    </xf>
    <xf numFmtId="0" fontId="12" fillId="4" borderId="19" xfId="15" applyFont="1" applyFill="1" applyBorder="1" applyAlignment="1">
      <alignment vertical="center" shrinkToFit="1"/>
    </xf>
    <xf numFmtId="0" fontId="18" fillId="4" borderId="36" xfId="15" applyFont="1" applyFill="1" applyBorder="1" applyAlignment="1">
      <alignment horizontal="center" vertical="center" shrinkToFit="1"/>
    </xf>
    <xf numFmtId="0" fontId="12" fillId="4" borderId="11" xfId="15" applyFont="1" applyFill="1" applyBorder="1" applyAlignment="1">
      <alignment vertical="center" shrinkToFit="1"/>
    </xf>
    <xf numFmtId="178" fontId="20" fillId="4" borderId="0" xfId="15" applyNumberFormat="1" applyFont="1" applyFill="1" applyBorder="1" applyAlignment="1">
      <alignment horizontal="center" vertical="center" shrinkToFit="1"/>
    </xf>
    <xf numFmtId="0" fontId="18" fillId="4" borderId="0" xfId="15" applyFont="1" applyFill="1" applyBorder="1" applyAlignment="1">
      <alignment horizontal="center" vertical="center" shrinkToFit="1"/>
    </xf>
    <xf numFmtId="178" fontId="18" fillId="4" borderId="24" xfId="15" applyNumberFormat="1" applyFont="1" applyFill="1" applyBorder="1" applyAlignment="1">
      <alignment horizontal="center" vertical="center" shrinkToFit="1"/>
    </xf>
    <xf numFmtId="178" fontId="18" fillId="4" borderId="0" xfId="15" applyNumberFormat="1" applyFont="1" applyFill="1" applyBorder="1" applyAlignment="1">
      <alignment horizontal="center" vertical="center" shrinkToFit="1"/>
    </xf>
    <xf numFmtId="0" fontId="12" fillId="4" borderId="32" xfId="15" applyFont="1" applyFill="1" applyBorder="1" applyAlignment="1">
      <alignment vertical="center" shrinkToFit="1"/>
    </xf>
    <xf numFmtId="38" fontId="18" fillId="4" borderId="34" xfId="1" applyFont="1" applyFill="1" applyBorder="1" applyAlignment="1">
      <alignment horizontal="center" vertical="center" shrinkToFit="1"/>
    </xf>
    <xf numFmtId="38" fontId="18" fillId="4" borderId="0" xfId="1" applyFont="1" applyFill="1" applyBorder="1" applyAlignment="1">
      <alignment horizontal="center" vertical="center" shrinkToFit="1"/>
    </xf>
    <xf numFmtId="0" fontId="12" fillId="4" borderId="6" xfId="15" applyFont="1" applyFill="1" applyBorder="1" applyAlignment="1">
      <alignment vertical="center" shrinkToFit="1"/>
    </xf>
    <xf numFmtId="0" fontId="12" fillId="4" borderId="0" xfId="19" applyFont="1" applyFill="1" applyBorder="1" applyAlignment="1">
      <alignment vertical="center" shrinkToFit="1"/>
    </xf>
    <xf numFmtId="0" fontId="18" fillId="4" borderId="0" xfId="19" applyFont="1" applyFill="1" applyBorder="1" applyAlignment="1">
      <alignment horizontal="center" vertical="center" shrinkToFit="1"/>
    </xf>
    <xf numFmtId="177" fontId="18" fillId="4" borderId="0" xfId="19" applyNumberFormat="1" applyFont="1" applyFill="1" applyBorder="1" applyAlignment="1">
      <alignment horizontal="center" vertical="center" shrinkToFit="1"/>
    </xf>
    <xf numFmtId="0" fontId="18" fillId="4" borderId="0" xfId="19" applyFont="1" applyFill="1" applyBorder="1" applyAlignment="1">
      <alignment horizontal="left" vertical="center" shrinkToFit="1"/>
    </xf>
    <xf numFmtId="177" fontId="18" fillId="4" borderId="0" xfId="19" applyNumberFormat="1" applyFont="1" applyFill="1" applyBorder="1" applyAlignment="1">
      <alignment horizontal="left" vertical="center" shrinkToFit="1"/>
    </xf>
    <xf numFmtId="0" fontId="12" fillId="4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horizontal="center" vertical="center" shrinkToFit="1"/>
    </xf>
    <xf numFmtId="38" fontId="12" fillId="4" borderId="0" xfId="1" applyFont="1" applyFill="1" applyBorder="1" applyAlignment="1">
      <alignment horizontal="center" vertical="center" shrinkToFit="1"/>
    </xf>
    <xf numFmtId="178" fontId="20" fillId="4" borderId="24" xfId="15" applyNumberFormat="1" applyFont="1" applyFill="1" applyBorder="1" applyAlignment="1">
      <alignment horizontal="center" vertical="center" shrinkToFit="1"/>
    </xf>
    <xf numFmtId="178" fontId="20" fillId="4" borderId="34" xfId="15" applyNumberFormat="1" applyFont="1" applyFill="1" applyBorder="1" applyAlignment="1">
      <alignment horizontal="center" vertical="center" shrinkToFit="1"/>
    </xf>
    <xf numFmtId="0" fontId="20" fillId="4" borderId="0" xfId="19" applyFont="1" applyFill="1" applyBorder="1" applyAlignment="1">
      <alignment horizontal="right" vertical="center" shrinkToFit="1"/>
    </xf>
    <xf numFmtId="0" fontId="20" fillId="4" borderId="0" xfId="19" applyFont="1" applyFill="1" applyBorder="1" applyAlignment="1">
      <alignment vertical="center" shrinkToFit="1"/>
    </xf>
    <xf numFmtId="0" fontId="20" fillId="4" borderId="29" xfId="19" applyFont="1" applyFill="1" applyBorder="1"/>
    <xf numFmtId="38" fontId="20" fillId="4" borderId="0" xfId="19" applyNumberFormat="1" applyFont="1" applyFill="1" applyBorder="1" applyAlignment="1">
      <alignment horizontal="center" vertical="center"/>
    </xf>
    <xf numFmtId="0" fontId="20" fillId="4" borderId="0" xfId="19" applyFont="1" applyFill="1" applyBorder="1" applyAlignment="1">
      <alignment horizontal="left"/>
    </xf>
    <xf numFmtId="0" fontId="20" fillId="4" borderId="0" xfId="19" applyFont="1" applyFill="1" applyAlignment="1">
      <alignment vertical="center"/>
    </xf>
    <xf numFmtId="0" fontId="17" fillId="4" borderId="0" xfId="19" applyFont="1" applyFill="1" applyBorder="1" applyAlignment="1">
      <alignment vertical="center"/>
    </xf>
    <xf numFmtId="0" fontId="17" fillId="4" borderId="0" xfId="19" applyFont="1" applyFill="1" applyAlignment="1">
      <alignment vertical="center"/>
    </xf>
    <xf numFmtId="178" fontId="18" fillId="4" borderId="34" xfId="15" applyNumberFormat="1" applyFont="1" applyFill="1" applyBorder="1" applyAlignment="1">
      <alignment horizontal="center" vertical="center" shrinkToFit="1"/>
    </xf>
    <xf numFmtId="38" fontId="12" fillId="4" borderId="24" xfId="1" applyFont="1" applyFill="1" applyBorder="1" applyAlignment="1">
      <alignment horizontal="center" vertical="center" shrinkToFit="1"/>
    </xf>
    <xf numFmtId="38" fontId="12" fillId="4" borderId="34" xfId="1" applyFont="1" applyFill="1" applyBorder="1" applyAlignment="1">
      <alignment horizontal="center" vertical="center" shrinkToFit="1"/>
    </xf>
    <xf numFmtId="0" fontId="17" fillId="4" borderId="0" xfId="19" applyFont="1" applyFill="1" applyAlignment="1">
      <alignment vertical="center" shrinkToFit="1"/>
    </xf>
    <xf numFmtId="0" fontId="24" fillId="4" borderId="0" xfId="19" applyFont="1" applyFill="1" applyBorder="1" applyAlignment="1">
      <alignment horizontal="left" vertical="center" shrinkToFit="1"/>
    </xf>
    <xf numFmtId="178" fontId="12" fillId="4" borderId="0" xfId="15" applyNumberFormat="1" applyFont="1" applyFill="1" applyBorder="1" applyAlignment="1">
      <alignment horizontal="center" vertical="center" shrinkToFit="1"/>
    </xf>
    <xf numFmtId="0" fontId="12" fillId="4" borderId="0" xfId="0" applyFont="1" applyFill="1" applyAlignment="1">
      <alignment vertical="center"/>
    </xf>
    <xf numFmtId="0" fontId="21" fillId="4" borderId="64" xfId="19" applyFont="1" applyFill="1" applyBorder="1" applyAlignment="1">
      <alignment vertical="center" shrinkToFit="1"/>
    </xf>
    <xf numFmtId="0" fontId="12" fillId="4" borderId="61" xfId="19" applyFont="1" applyFill="1" applyBorder="1" applyAlignment="1">
      <alignment vertical="center"/>
    </xf>
    <xf numFmtId="38" fontId="12" fillId="4" borderId="33" xfId="10" applyFont="1" applyFill="1" applyBorder="1" applyAlignment="1">
      <alignment horizontal="left" vertical="center" shrinkToFit="1"/>
    </xf>
    <xf numFmtId="178" fontId="12" fillId="4" borderId="25" xfId="10" applyNumberFormat="1" applyFont="1" applyFill="1" applyBorder="1" applyAlignment="1">
      <alignment horizontal="center" vertical="center" shrinkToFit="1"/>
    </xf>
    <xf numFmtId="38" fontId="13" fillId="4" borderId="0" xfId="10" applyFont="1" applyFill="1" applyBorder="1" applyAlignment="1">
      <alignment vertical="center" shrinkToFit="1"/>
    </xf>
    <xf numFmtId="38" fontId="12" fillId="4" borderId="15" xfId="10" applyFont="1" applyFill="1" applyBorder="1" applyAlignment="1">
      <alignment horizontal="left" vertical="center" shrinkToFit="1"/>
    </xf>
    <xf numFmtId="178" fontId="12" fillId="4" borderId="27" xfId="10" applyNumberFormat="1" applyFont="1" applyFill="1" applyBorder="1" applyAlignment="1">
      <alignment horizontal="center" vertical="center" shrinkToFit="1"/>
    </xf>
    <xf numFmtId="38" fontId="13" fillId="4" borderId="33" xfId="10" applyFont="1" applyFill="1" applyBorder="1" applyAlignment="1">
      <alignment vertical="center" shrinkToFit="1"/>
    </xf>
    <xf numFmtId="38" fontId="12" fillId="4" borderId="23" xfId="10" applyFont="1" applyFill="1" applyBorder="1" applyAlignment="1">
      <alignment horizontal="left" vertical="center" shrinkToFit="1"/>
    </xf>
    <xf numFmtId="38" fontId="12" fillId="4" borderId="30" xfId="10" applyFont="1" applyFill="1" applyBorder="1" applyAlignment="1">
      <alignment vertical="center" shrinkToFit="1"/>
    </xf>
    <xf numFmtId="178" fontId="12" fillId="4" borderId="24" xfId="15" applyNumberFormat="1" applyFont="1" applyFill="1" applyBorder="1" applyAlignment="1">
      <alignment horizontal="center" vertical="center" shrinkToFit="1"/>
    </xf>
    <xf numFmtId="0" fontId="18" fillId="4" borderId="29" xfId="15" applyFont="1" applyFill="1" applyBorder="1" applyAlignment="1">
      <alignment horizontal="center" vertical="center" shrinkToFit="1"/>
    </xf>
    <xf numFmtId="178" fontId="12" fillId="4" borderId="34" xfId="15" applyNumberFormat="1" applyFont="1" applyFill="1" applyBorder="1" applyAlignment="1">
      <alignment horizontal="center" vertical="center" shrinkToFit="1"/>
    </xf>
    <xf numFmtId="0" fontId="28" fillId="4" borderId="0" xfId="19" applyFont="1" applyFill="1" applyAlignment="1">
      <alignment horizontal="left" vertical="center"/>
    </xf>
    <xf numFmtId="180" fontId="16" fillId="4" borderId="0" xfId="19" applyNumberFormat="1" applyFont="1" applyFill="1" applyBorder="1" applyAlignment="1">
      <alignment vertical="center" shrinkToFit="1"/>
    </xf>
    <xf numFmtId="0" fontId="9" fillId="4" borderId="8" xfId="19" applyFont="1" applyFill="1" applyBorder="1" applyAlignment="1">
      <alignment vertical="top"/>
    </xf>
    <xf numFmtId="0" fontId="9" fillId="4" borderId="0" xfId="19" applyFont="1" applyFill="1" applyAlignment="1">
      <alignment vertical="top"/>
    </xf>
    <xf numFmtId="0" fontId="9" fillId="4" borderId="0" xfId="19" applyFont="1" applyFill="1" applyBorder="1" applyAlignment="1">
      <alignment vertical="top"/>
    </xf>
    <xf numFmtId="0" fontId="12" fillId="4" borderId="24" xfId="19" applyFont="1" applyFill="1" applyBorder="1" applyAlignment="1">
      <alignment vertical="center"/>
    </xf>
    <xf numFmtId="0" fontId="12" fillId="4" borderId="0" xfId="19" applyFont="1" applyFill="1" applyBorder="1" applyAlignment="1">
      <alignment horizontal="left" vertical="center"/>
    </xf>
    <xf numFmtId="38" fontId="28" fillId="4" borderId="0" xfId="1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0" fontId="16" fillId="4" borderId="0" xfId="0" applyFont="1" applyFill="1" applyBorder="1" applyAlignment="1">
      <alignment horizontal="left" vertical="center"/>
    </xf>
    <xf numFmtId="0" fontId="8" fillId="4" borderId="0" xfId="15" applyFont="1" applyFill="1" applyAlignment="1">
      <alignment vertical="center"/>
    </xf>
    <xf numFmtId="0" fontId="11" fillId="2" borderId="0" xfId="19" applyFont="1" applyFill="1" applyAlignment="1">
      <alignment vertical="center"/>
    </xf>
    <xf numFmtId="0" fontId="30" fillId="4" borderId="0" xfId="19" applyFont="1" applyFill="1" applyAlignment="1">
      <alignment vertical="center"/>
    </xf>
    <xf numFmtId="0" fontId="31" fillId="4" borderId="0" xfId="19" applyFont="1" applyFill="1" applyAlignment="1">
      <alignment vertical="center"/>
    </xf>
    <xf numFmtId="0" fontId="32" fillId="4" borderId="0" xfId="19" applyFont="1" applyFill="1" applyAlignment="1">
      <alignment vertical="center"/>
    </xf>
    <xf numFmtId="0" fontId="6" fillId="4" borderId="29" xfId="0" applyFont="1" applyFill="1" applyBorder="1"/>
    <xf numFmtId="0" fontId="6" fillId="4" borderId="0" xfId="0" applyFont="1" applyFill="1" applyBorder="1"/>
    <xf numFmtId="0" fontId="34" fillId="4" borderId="0" xfId="0" applyFont="1" applyFill="1" applyBorder="1" applyAlignment="1">
      <alignment horizontal="center" vertical="center" shrinkToFit="1"/>
    </xf>
    <xf numFmtId="0" fontId="12" fillId="4" borderId="89" xfId="19" applyFont="1" applyFill="1" applyBorder="1" applyAlignment="1">
      <alignment vertical="center"/>
    </xf>
    <xf numFmtId="0" fontId="13" fillId="4" borderId="89" xfId="19" applyFont="1" applyFill="1" applyBorder="1" applyAlignment="1">
      <alignment horizontal="left" vertical="center"/>
    </xf>
    <xf numFmtId="38" fontId="13" fillId="4" borderId="89" xfId="10" applyFont="1" applyFill="1" applyBorder="1" applyAlignment="1">
      <alignment horizontal="left" vertical="center"/>
    </xf>
    <xf numFmtId="177" fontId="4" fillId="2" borderId="0" xfId="15" applyNumberFormat="1" applyFont="1" applyFill="1" applyBorder="1" applyAlignment="1">
      <alignment horizontal="left" vertical="center" shrinkToFit="1"/>
    </xf>
    <xf numFmtId="0" fontId="4" fillId="2" borderId="0" xfId="15" applyFont="1" applyFill="1" applyBorder="1" applyAlignment="1">
      <alignment vertical="center" shrinkToFit="1"/>
    </xf>
    <xf numFmtId="0" fontId="4" fillId="2" borderId="11" xfId="15" applyFont="1" applyFill="1" applyBorder="1" applyAlignment="1">
      <alignment vertical="center" shrinkToFit="1"/>
    </xf>
    <xf numFmtId="0" fontId="4" fillId="2" borderId="19" xfId="15" applyFont="1" applyFill="1" applyBorder="1" applyAlignment="1">
      <alignment vertical="center" shrinkToFit="1"/>
    </xf>
    <xf numFmtId="0" fontId="4" fillId="2" borderId="29" xfId="15" applyFont="1" applyFill="1" applyBorder="1" applyAlignment="1">
      <alignment horizontal="center" vertical="center" shrinkToFit="1"/>
    </xf>
    <xf numFmtId="0" fontId="4" fillId="2" borderId="32" xfId="15" applyFont="1" applyFill="1" applyBorder="1" applyAlignment="1">
      <alignment vertical="center" shrinkToFit="1"/>
    </xf>
    <xf numFmtId="177" fontId="4" fillId="2" borderId="24" xfId="15" applyNumberFormat="1" applyFont="1" applyFill="1" applyBorder="1" applyAlignment="1">
      <alignment horizontal="left" vertical="center" shrinkToFit="1"/>
    </xf>
    <xf numFmtId="0" fontId="4" fillId="2" borderId="24" xfId="15" applyFont="1" applyFill="1" applyBorder="1" applyAlignment="1">
      <alignment vertical="center" shrinkToFit="1"/>
    </xf>
    <xf numFmtId="0" fontId="4" fillId="2" borderId="6" xfId="15" applyFont="1" applyFill="1" applyBorder="1" applyAlignment="1">
      <alignment vertical="center" shrinkToFit="1"/>
    </xf>
    <xf numFmtId="177" fontId="4" fillId="2" borderId="8" xfId="15" applyNumberFormat="1" applyFont="1" applyFill="1" applyBorder="1" applyAlignment="1">
      <alignment horizontal="left" vertical="center" shrinkToFit="1"/>
    </xf>
    <xf numFmtId="0" fontId="4" fillId="2" borderId="8" xfId="15" applyFont="1" applyFill="1" applyBorder="1" applyAlignment="1">
      <alignment vertical="center" shrinkToFit="1"/>
    </xf>
    <xf numFmtId="180" fontId="16" fillId="4" borderId="89" xfId="19" applyNumberFormat="1" applyFont="1" applyFill="1" applyBorder="1" applyAlignment="1">
      <alignment vertical="center"/>
    </xf>
    <xf numFmtId="0" fontId="4" fillId="7" borderId="15" xfId="15" applyFont="1" applyFill="1" applyBorder="1" applyAlignment="1">
      <alignment horizontal="right" vertical="center" shrinkToFit="1"/>
    </xf>
    <xf numFmtId="0" fontId="4" fillId="7" borderId="0" xfId="15" applyFont="1" applyFill="1" applyBorder="1" applyAlignment="1">
      <alignment horizontal="center" vertical="center" shrinkToFit="1"/>
    </xf>
    <xf numFmtId="177" fontId="4" fillId="2" borderId="3" xfId="15" applyNumberFormat="1" applyFont="1" applyFill="1" applyBorder="1" applyAlignment="1">
      <alignment horizontal="left" vertical="center" shrinkToFit="1"/>
    </xf>
    <xf numFmtId="0" fontId="4" fillId="7" borderId="3" xfId="15" applyFont="1" applyFill="1" applyBorder="1" applyAlignment="1">
      <alignment horizontal="left" vertical="center" shrinkToFit="1"/>
    </xf>
    <xf numFmtId="0" fontId="4" fillId="7" borderId="0" xfId="15" applyFont="1" applyFill="1" applyBorder="1" applyAlignment="1">
      <alignment horizontal="left" vertical="center" shrinkToFit="1"/>
    </xf>
    <xf numFmtId="0" fontId="4" fillId="7" borderId="23" xfId="15" applyFont="1" applyFill="1" applyBorder="1" applyAlignment="1">
      <alignment horizontal="center" vertical="center" shrinkToFit="1"/>
    </xf>
    <xf numFmtId="0" fontId="4" fillId="7" borderId="29" xfId="15" applyFont="1" applyFill="1" applyBorder="1" applyAlignment="1">
      <alignment horizontal="left" vertical="center" shrinkToFit="1"/>
    </xf>
    <xf numFmtId="0" fontId="4" fillId="7" borderId="23" xfId="15" applyFont="1" applyFill="1" applyBorder="1" applyAlignment="1">
      <alignment horizontal="right" vertical="center" shrinkToFit="1"/>
    </xf>
    <xf numFmtId="177" fontId="4" fillId="2" borderId="29" xfId="15" applyNumberFormat="1" applyFont="1" applyFill="1" applyBorder="1" applyAlignment="1">
      <alignment horizontal="left" vertical="center" shrinkToFit="1"/>
    </xf>
    <xf numFmtId="0" fontId="4" fillId="7" borderId="15" xfId="15" applyFont="1" applyFill="1" applyBorder="1" applyAlignment="1">
      <alignment horizontal="left" vertical="center" shrinkToFit="1"/>
    </xf>
    <xf numFmtId="0" fontId="4" fillId="7" borderId="29" xfId="15" applyFont="1" applyFill="1" applyBorder="1" applyAlignment="1">
      <alignment vertical="center" shrinkToFit="1"/>
    </xf>
    <xf numFmtId="0" fontId="4" fillId="2" borderId="33" xfId="15" applyFont="1" applyFill="1" applyBorder="1" applyAlignment="1">
      <alignment vertical="center" shrinkToFit="1"/>
    </xf>
    <xf numFmtId="0" fontId="4" fillId="2" borderId="15" xfId="15" applyFont="1" applyFill="1" applyBorder="1" applyAlignment="1">
      <alignment vertical="center" shrinkToFit="1"/>
    </xf>
    <xf numFmtId="0" fontId="4" fillId="2" borderId="10" xfId="15" applyFont="1" applyFill="1" applyBorder="1" applyAlignment="1">
      <alignment vertical="center" shrinkToFit="1"/>
    </xf>
    <xf numFmtId="0" fontId="35" fillId="4" borderId="0" xfId="19" applyFont="1" applyFill="1" applyBorder="1" applyAlignment="1">
      <alignment vertical="center" shrinkToFit="1"/>
    </xf>
    <xf numFmtId="0" fontId="36" fillId="4" borderId="0" xfId="19" applyFont="1" applyFill="1" applyAlignment="1">
      <alignment vertical="center"/>
    </xf>
    <xf numFmtId="0" fontId="37" fillId="4" borderId="0" xfId="19" applyFont="1" applyFill="1" applyAlignment="1">
      <alignment vertical="center"/>
    </xf>
    <xf numFmtId="0" fontId="12" fillId="4" borderId="0" xfId="19" applyFont="1" applyFill="1" applyAlignment="1">
      <alignment vertical="center" shrinkToFit="1"/>
    </xf>
    <xf numFmtId="38" fontId="33" fillId="4" borderId="0" xfId="0" applyNumberFormat="1" applyFont="1" applyFill="1" applyBorder="1" applyAlignment="1">
      <alignment horizontal="center" vertical="center" shrinkToFit="1"/>
    </xf>
    <xf numFmtId="0" fontId="16" fillId="4" borderId="89" xfId="19" applyFont="1" applyFill="1" applyBorder="1" applyAlignment="1">
      <alignment horizontal="center" vertical="center"/>
    </xf>
    <xf numFmtId="0" fontId="21" fillId="4" borderId="89" xfId="19" applyFont="1" applyFill="1" applyBorder="1" applyAlignment="1">
      <alignment vertical="center" shrinkToFit="1"/>
    </xf>
    <xf numFmtId="0" fontId="22" fillId="4" borderId="0" xfId="19" applyFont="1" applyFill="1" applyAlignment="1">
      <alignment vertical="center"/>
    </xf>
    <xf numFmtId="0" fontId="1" fillId="4" borderId="0" xfId="17" applyFont="1" applyFill="1" applyAlignment="1">
      <alignment vertical="center" shrinkToFit="1"/>
    </xf>
    <xf numFmtId="0" fontId="1" fillId="4" borderId="0" xfId="19" applyFont="1" applyFill="1" applyAlignment="1">
      <alignment vertical="center"/>
    </xf>
    <xf numFmtId="0" fontId="11" fillId="4" borderId="0" xfId="19" applyFont="1" applyFill="1" applyAlignment="1">
      <alignment vertical="center"/>
    </xf>
    <xf numFmtId="0" fontId="33" fillId="4" borderId="0" xfId="0" applyFont="1" applyFill="1" applyBorder="1" applyAlignment="1">
      <alignment horizontal="center" vertical="center" shrinkToFit="1"/>
    </xf>
    <xf numFmtId="176" fontId="11" fillId="4" borderId="19" xfId="2" applyFont="1" applyFill="1" applyBorder="1" applyAlignment="1" applyProtection="1">
      <alignment vertical="center" shrinkToFit="1"/>
    </xf>
    <xf numFmtId="176" fontId="11" fillId="4" borderId="6" xfId="2" applyFont="1" applyFill="1" applyBorder="1" applyAlignment="1" applyProtection="1">
      <alignment vertical="center" shrinkToFit="1"/>
    </xf>
    <xf numFmtId="0" fontId="11" fillId="4" borderId="0" xfId="0" applyFont="1" applyFill="1" applyBorder="1" applyAlignment="1">
      <alignment horizontal="center" shrinkToFit="1"/>
    </xf>
    <xf numFmtId="0" fontId="2" fillId="4" borderId="0" xfId="15" applyFont="1" applyFill="1" applyBorder="1" applyAlignment="1">
      <alignment vertical="center"/>
    </xf>
    <xf numFmtId="0" fontId="2" fillId="4" borderId="0" xfId="15" applyFont="1" applyFill="1" applyAlignment="1">
      <alignment vertical="center"/>
    </xf>
    <xf numFmtId="0" fontId="2" fillId="4" borderId="0" xfId="15" applyFont="1" applyFill="1" applyBorder="1" applyAlignment="1">
      <alignment vertical="center" shrinkToFit="1"/>
    </xf>
    <xf numFmtId="0" fontId="2" fillId="4" borderId="0" xfId="15" applyFont="1" applyFill="1" applyAlignment="1">
      <alignment vertical="center" shrinkToFit="1"/>
    </xf>
    <xf numFmtId="0" fontId="16" fillId="4" borderId="0" xfId="19" applyFont="1" applyFill="1" applyAlignment="1">
      <alignment vertical="center" shrinkToFit="1"/>
    </xf>
    <xf numFmtId="0" fontId="16" fillId="4" borderId="90" xfId="19" applyFont="1" applyFill="1" applyBorder="1" applyAlignment="1">
      <alignment horizontal="right" vertical="center" shrinkToFit="1"/>
    </xf>
    <xf numFmtId="0" fontId="16" fillId="4" borderId="90" xfId="19" applyFont="1" applyFill="1" applyBorder="1" applyAlignment="1">
      <alignment vertical="center" shrinkToFit="1"/>
    </xf>
    <xf numFmtId="0" fontId="16" fillId="4" borderId="91" xfId="19" applyFont="1" applyFill="1" applyBorder="1" applyAlignment="1">
      <alignment horizontal="right" vertical="center" shrinkToFit="1"/>
    </xf>
    <xf numFmtId="0" fontId="16" fillId="4" borderId="27" xfId="19" applyFont="1" applyFill="1" applyBorder="1" applyAlignment="1">
      <alignment vertical="center" shrinkToFit="1"/>
    </xf>
    <xf numFmtId="0" fontId="16" fillId="4" borderId="24" xfId="19" applyFont="1" applyFill="1" applyBorder="1" applyAlignment="1">
      <alignment vertical="center" shrinkToFit="1"/>
    </xf>
    <xf numFmtId="0" fontId="16" fillId="4" borderId="25" xfId="19" applyFont="1" applyFill="1" applyBorder="1" applyAlignment="1">
      <alignment vertical="center" shrinkToFit="1"/>
    </xf>
    <xf numFmtId="0" fontId="16" fillId="4" borderId="29" xfId="19" applyFont="1" applyFill="1" applyBorder="1" applyAlignment="1">
      <alignment horizontal="right" vertical="center" shrinkToFit="1"/>
    </xf>
    <xf numFmtId="0" fontId="16" fillId="4" borderId="92" xfId="19" applyFont="1" applyFill="1" applyBorder="1" applyAlignment="1">
      <alignment vertical="center" shrinkToFit="1"/>
    </xf>
    <xf numFmtId="0" fontId="16" fillId="4" borderId="27" xfId="19" applyFont="1" applyFill="1" applyBorder="1" applyAlignment="1">
      <alignment horizontal="right" vertical="center" shrinkToFit="1"/>
    </xf>
    <xf numFmtId="0" fontId="16" fillId="4" borderId="29" xfId="19" applyFont="1" applyFill="1" applyBorder="1" applyAlignment="1">
      <alignment vertical="center" shrinkToFit="1"/>
    </xf>
    <xf numFmtId="0" fontId="16" fillId="4" borderId="77" xfId="19" applyFont="1" applyFill="1" applyBorder="1" applyAlignment="1">
      <alignment vertical="center" shrinkToFit="1"/>
    </xf>
    <xf numFmtId="0" fontId="16" fillId="4" borderId="24" xfId="19" applyFont="1" applyFill="1" applyBorder="1" applyAlignment="1">
      <alignment horizontal="right" vertical="center" shrinkToFit="1"/>
    </xf>
    <xf numFmtId="0" fontId="16" fillId="4" borderId="93" xfId="19" applyFont="1" applyFill="1" applyBorder="1" applyAlignment="1">
      <alignment horizontal="right" vertical="center" shrinkToFit="1"/>
    </xf>
    <xf numFmtId="0" fontId="16" fillId="4" borderId="94" xfId="19" applyFont="1" applyFill="1" applyBorder="1" applyAlignment="1">
      <alignment horizontal="right" vertical="center" shrinkToFit="1"/>
    </xf>
    <xf numFmtId="0" fontId="16" fillId="4" borderId="30" xfId="19" applyFont="1" applyFill="1" applyBorder="1" applyAlignment="1">
      <alignment vertical="center" shrinkToFit="1"/>
    </xf>
    <xf numFmtId="176" fontId="7" fillId="4" borderId="0" xfId="2" applyFont="1" applyFill="1" applyBorder="1" applyAlignment="1">
      <alignment horizontal="center" vertical="center" shrinkToFit="1"/>
    </xf>
    <xf numFmtId="176" fontId="7" fillId="4" borderId="29" xfId="2" applyFont="1" applyFill="1" applyBorder="1" applyAlignment="1">
      <alignment horizontal="center" vertical="center" shrinkToFit="1"/>
    </xf>
    <xf numFmtId="176" fontId="7" fillId="4" borderId="8" xfId="2" applyFont="1" applyFill="1" applyBorder="1" applyAlignment="1">
      <alignment horizontal="center" vertical="center" shrinkToFit="1"/>
    </xf>
    <xf numFmtId="38" fontId="16" fillId="4" borderId="0" xfId="19" applyNumberFormat="1" applyFont="1" applyFill="1" applyBorder="1" applyAlignment="1">
      <alignment vertical="center" shrinkToFit="1"/>
    </xf>
    <xf numFmtId="0" fontId="12" fillId="4" borderId="3" xfId="19" applyFont="1" applyFill="1" applyBorder="1" applyAlignment="1">
      <alignment vertical="center"/>
    </xf>
    <xf numFmtId="0" fontId="4" fillId="7" borderId="0" xfId="15" applyFont="1" applyFill="1" applyBorder="1" applyAlignment="1">
      <alignment horizontal="right" vertical="center" shrinkToFit="1"/>
    </xf>
    <xf numFmtId="0" fontId="4" fillId="7" borderId="29" xfId="15" applyFont="1" applyFill="1" applyBorder="1" applyAlignment="1">
      <alignment horizontal="right" vertical="center" shrinkToFit="1"/>
    </xf>
    <xf numFmtId="38" fontId="18" fillId="4" borderId="79" xfId="1" applyFont="1" applyFill="1" applyBorder="1" applyAlignment="1">
      <alignment horizontal="center" vertical="center" shrinkToFit="1"/>
    </xf>
    <xf numFmtId="0" fontId="12" fillId="4" borderId="2" xfId="19" applyFont="1" applyFill="1" applyBorder="1" applyAlignment="1">
      <alignment vertical="center"/>
    </xf>
    <xf numFmtId="0" fontId="4" fillId="2" borderId="11" xfId="17" applyFont="1" applyFill="1" applyBorder="1" applyAlignment="1">
      <alignment horizontal="right" vertical="center" shrinkToFit="1"/>
    </xf>
    <xf numFmtId="177" fontId="4" fillId="2" borderId="0" xfId="17" applyNumberFormat="1" applyFont="1" applyFill="1" applyBorder="1" applyAlignment="1">
      <alignment horizontal="right" vertical="center" shrinkToFit="1"/>
    </xf>
    <xf numFmtId="0" fontId="4" fillId="2" borderId="0" xfId="17" applyFont="1" applyFill="1" applyBorder="1" applyAlignment="1">
      <alignment horizontal="right" vertical="center" shrinkToFit="1"/>
    </xf>
    <xf numFmtId="0" fontId="4" fillId="2" borderId="19" xfId="17" applyFont="1" applyFill="1" applyBorder="1" applyAlignment="1">
      <alignment horizontal="right" vertical="center" shrinkToFit="1"/>
    </xf>
    <xf numFmtId="0" fontId="4" fillId="2" borderId="29" xfId="17" applyFont="1" applyFill="1" applyBorder="1" applyAlignment="1">
      <alignment horizontal="right" vertical="center" shrinkToFit="1"/>
    </xf>
    <xf numFmtId="177" fontId="4" fillId="2" borderId="24" xfId="17" applyNumberFormat="1" applyFont="1" applyFill="1" applyBorder="1" applyAlignment="1">
      <alignment horizontal="right" vertical="center" shrinkToFit="1"/>
    </xf>
    <xf numFmtId="177" fontId="4" fillId="2" borderId="29" xfId="17" applyNumberFormat="1" applyFont="1" applyFill="1" applyBorder="1" applyAlignment="1">
      <alignment horizontal="right" vertical="center" shrinkToFit="1"/>
    </xf>
    <xf numFmtId="0" fontId="4" fillId="2" borderId="6" xfId="17" applyFont="1" applyFill="1" applyBorder="1" applyAlignment="1">
      <alignment horizontal="right" vertical="center" shrinkToFit="1"/>
    </xf>
    <xf numFmtId="177" fontId="4" fillId="2" borderId="8" xfId="17" applyNumberFormat="1" applyFont="1" applyFill="1" applyBorder="1" applyAlignment="1">
      <alignment horizontal="right" vertical="center" shrinkToFit="1"/>
    </xf>
    <xf numFmtId="0" fontId="4" fillId="2" borderId="8" xfId="17" applyFont="1" applyFill="1" applyBorder="1" applyAlignment="1">
      <alignment horizontal="right" vertical="center" shrinkToFit="1"/>
    </xf>
    <xf numFmtId="0" fontId="4" fillId="8" borderId="15" xfId="17" applyFont="1" applyFill="1" applyBorder="1" applyAlignment="1">
      <alignment horizontal="right" vertical="center" shrinkToFit="1"/>
    </xf>
    <xf numFmtId="0" fontId="4" fillId="3" borderId="0" xfId="17" applyFont="1" applyFill="1" applyBorder="1" applyAlignment="1">
      <alignment horizontal="right" vertical="center" shrinkToFit="1"/>
    </xf>
    <xf numFmtId="0" fontId="4" fillId="3" borderId="15" xfId="17" applyFont="1" applyFill="1" applyBorder="1" applyAlignment="1">
      <alignment horizontal="right" vertical="center" shrinkToFit="1"/>
    </xf>
    <xf numFmtId="177" fontId="4" fillId="2" borderId="3" xfId="17" applyNumberFormat="1" applyFont="1" applyFill="1" applyBorder="1" applyAlignment="1">
      <alignment horizontal="right" vertical="center" shrinkToFit="1"/>
    </xf>
    <xf numFmtId="0" fontId="4" fillId="3" borderId="3" xfId="17" applyFont="1" applyFill="1" applyBorder="1" applyAlignment="1">
      <alignment horizontal="right" vertical="center" shrinkToFit="1"/>
    </xf>
    <xf numFmtId="0" fontId="4" fillId="7" borderId="0" xfId="17" applyFont="1" applyFill="1" applyBorder="1" applyAlignment="1">
      <alignment horizontal="right" vertical="center" shrinkToFit="1"/>
    </xf>
    <xf numFmtId="0" fontId="4" fillId="3" borderId="23" xfId="17" applyFont="1" applyFill="1" applyBorder="1" applyAlignment="1">
      <alignment horizontal="right" vertical="center" shrinkToFit="1"/>
    </xf>
    <xf numFmtId="0" fontId="4" fillId="3" borderId="29" xfId="17" applyFont="1" applyFill="1" applyBorder="1" applyAlignment="1">
      <alignment horizontal="right" vertical="center" shrinkToFit="1"/>
    </xf>
    <xf numFmtId="0" fontId="4" fillId="2" borderId="15" xfId="17" applyFont="1" applyFill="1" applyBorder="1" applyAlignment="1">
      <alignment horizontal="right" vertical="center" shrinkToFit="1"/>
    </xf>
    <xf numFmtId="0" fontId="4" fillId="2" borderId="23" xfId="17" applyFont="1" applyFill="1" applyBorder="1" applyAlignment="1">
      <alignment horizontal="right" vertical="center" shrinkToFit="1"/>
    </xf>
    <xf numFmtId="0" fontId="4" fillId="2" borderId="33" xfId="17" applyFont="1" applyFill="1" applyBorder="1" applyAlignment="1">
      <alignment horizontal="right" vertical="center" shrinkToFit="1"/>
    </xf>
    <xf numFmtId="0" fontId="4" fillId="2" borderId="24" xfId="17" applyFont="1" applyFill="1" applyBorder="1" applyAlignment="1">
      <alignment horizontal="right" vertical="center" shrinkToFit="1"/>
    </xf>
    <xf numFmtId="0" fontId="4" fillId="2" borderId="10" xfId="17" applyFont="1" applyFill="1" applyBorder="1" applyAlignment="1">
      <alignment horizontal="right" vertical="center" shrinkToFit="1"/>
    </xf>
    <xf numFmtId="0" fontId="4" fillId="3" borderId="5" xfId="17" applyFont="1" applyFill="1" applyBorder="1" applyAlignment="1">
      <alignment horizontal="right" vertical="center" shrinkToFit="1"/>
    </xf>
    <xf numFmtId="0" fontId="2" fillId="4" borderId="0" xfId="17" applyFont="1" applyFill="1" applyAlignment="1">
      <alignment vertical="center"/>
    </xf>
    <xf numFmtId="0" fontId="1" fillId="4" borderId="44" xfId="17" applyFont="1" applyFill="1" applyBorder="1" applyAlignment="1">
      <alignment horizontal="center" shrinkToFit="1"/>
    </xf>
    <xf numFmtId="0" fontId="1" fillId="4" borderId="52" xfId="17" applyFont="1" applyFill="1" applyBorder="1" applyAlignment="1">
      <alignment horizontal="center" shrinkToFit="1"/>
    </xf>
    <xf numFmtId="0" fontId="1" fillId="4" borderId="45" xfId="17" applyFont="1" applyFill="1" applyBorder="1" applyAlignment="1">
      <alignment horizontal="center" shrinkToFit="1"/>
    </xf>
    <xf numFmtId="0" fontId="1" fillId="4" borderId="46" xfId="17" applyFont="1" applyFill="1" applyBorder="1" applyAlignment="1">
      <alignment horizontal="center" shrinkToFit="1"/>
    </xf>
    <xf numFmtId="0" fontId="1" fillId="4" borderId="0" xfId="17" applyFont="1" applyFill="1" applyBorder="1" applyAlignment="1">
      <alignment horizontal="center" shrinkToFit="1"/>
    </xf>
    <xf numFmtId="0" fontId="1" fillId="4" borderId="42" xfId="17" applyFont="1" applyFill="1" applyBorder="1" applyAlignment="1">
      <alignment horizontal="center" shrinkToFit="1"/>
    </xf>
    <xf numFmtId="0" fontId="1" fillId="4" borderId="43" xfId="17" applyFont="1" applyFill="1" applyBorder="1" applyAlignment="1">
      <alignment horizontal="center" shrinkToFit="1"/>
    </xf>
    <xf numFmtId="0" fontId="1" fillId="4" borderId="53" xfId="17" applyFont="1" applyFill="1" applyBorder="1" applyAlignment="1">
      <alignment horizontal="center" shrinkToFit="1"/>
    </xf>
    <xf numFmtId="38" fontId="1" fillId="4" borderId="46" xfId="10" applyFont="1" applyFill="1" applyBorder="1" applyAlignment="1">
      <alignment horizontal="center" shrinkToFit="1"/>
    </xf>
    <xf numFmtId="38" fontId="1" fillId="4" borderId="0" xfId="10" applyFont="1" applyFill="1" applyBorder="1" applyAlignment="1">
      <alignment horizontal="center" shrinkToFit="1"/>
    </xf>
    <xf numFmtId="38" fontId="1" fillId="4" borderId="54" xfId="17" applyNumberFormat="1" applyFont="1" applyFill="1" applyBorder="1" applyAlignment="1">
      <alignment horizontal="center" shrinkToFit="1"/>
    </xf>
    <xf numFmtId="0" fontId="1" fillId="4" borderId="54" xfId="17" applyFont="1" applyFill="1" applyBorder="1" applyAlignment="1">
      <alignment horizontal="center" shrinkToFit="1"/>
    </xf>
    <xf numFmtId="0" fontId="1" fillId="4" borderId="47" xfId="17" applyFont="1" applyFill="1" applyBorder="1" applyAlignment="1">
      <alignment horizontal="center" shrinkToFit="1"/>
    </xf>
    <xf numFmtId="0" fontId="1" fillId="4" borderId="48" xfId="17" applyFont="1" applyFill="1" applyBorder="1" applyAlignment="1">
      <alignment horizontal="center" shrinkToFit="1"/>
    </xf>
    <xf numFmtId="0" fontId="1" fillId="4" borderId="55" xfId="17" applyFont="1" applyFill="1" applyBorder="1" applyAlignment="1">
      <alignment horizontal="center" shrinkToFit="1"/>
    </xf>
    <xf numFmtId="0" fontId="2" fillId="4" borderId="0" xfId="17" applyFont="1" applyFill="1" applyAlignment="1">
      <alignment vertical="center" shrinkToFit="1"/>
    </xf>
    <xf numFmtId="0" fontId="2" fillId="4" borderId="0" xfId="19" applyFont="1" applyFill="1" applyAlignment="1">
      <alignment vertical="center"/>
    </xf>
    <xf numFmtId="0" fontId="16" fillId="4" borderId="15" xfId="19" applyFont="1" applyFill="1" applyBorder="1" applyAlignment="1">
      <alignment horizontal="right" vertical="center" shrinkToFit="1"/>
    </xf>
    <xf numFmtId="0" fontId="16" fillId="4" borderId="95" xfId="19" applyFont="1" applyFill="1" applyBorder="1" applyAlignment="1">
      <alignment horizontal="right" vertical="center" shrinkToFit="1"/>
    </xf>
    <xf numFmtId="0" fontId="16" fillId="4" borderId="75" xfId="19" applyFont="1" applyFill="1" applyBorder="1" applyAlignment="1">
      <alignment vertical="center" shrinkToFit="1"/>
    </xf>
    <xf numFmtId="0" fontId="16" fillId="4" borderId="76" xfId="19" applyFont="1" applyFill="1" applyBorder="1" applyAlignment="1">
      <alignment vertical="center" shrinkToFit="1"/>
    </xf>
    <xf numFmtId="0" fontId="16" fillId="4" borderId="96" xfId="19" applyFont="1" applyFill="1" applyBorder="1" applyAlignment="1">
      <alignment vertical="center" shrinkToFit="1"/>
    </xf>
    <xf numFmtId="0" fontId="16" fillId="4" borderId="92" xfId="19" applyFont="1" applyFill="1" applyBorder="1" applyAlignment="1">
      <alignment horizontal="right" vertical="center" shrinkToFit="1"/>
    </xf>
    <xf numFmtId="0" fontId="16" fillId="4" borderId="25" xfId="19" applyFont="1" applyFill="1" applyBorder="1" applyAlignment="1">
      <alignment horizontal="right" vertical="center" shrinkToFit="1"/>
    </xf>
    <xf numFmtId="0" fontId="16" fillId="4" borderId="30" xfId="19" applyFont="1" applyFill="1" applyBorder="1" applyAlignment="1">
      <alignment horizontal="right" vertical="center" shrinkToFit="1"/>
    </xf>
    <xf numFmtId="0" fontId="16" fillId="4" borderId="97" xfId="19" applyFont="1" applyFill="1" applyBorder="1" applyAlignment="1">
      <alignment vertical="center" shrinkToFit="1"/>
    </xf>
    <xf numFmtId="0" fontId="16" fillId="4" borderId="0" xfId="19" applyFont="1" applyFill="1" applyAlignment="1">
      <alignment horizontal="right" vertical="center" shrinkToFit="1"/>
    </xf>
    <xf numFmtId="0" fontId="16" fillId="4" borderId="0" xfId="19" applyFont="1" applyFill="1" applyAlignment="1">
      <alignment horizontal="left" vertical="center" shrinkToFit="1"/>
    </xf>
    <xf numFmtId="38" fontId="13" fillId="4" borderId="92" xfId="10" applyFont="1" applyFill="1" applyBorder="1" applyAlignment="1">
      <alignment vertical="center" shrinkToFit="1"/>
    </xf>
    <xf numFmtId="38" fontId="19" fillId="4" borderId="24" xfId="10" applyFont="1" applyFill="1" applyBorder="1" applyAlignment="1">
      <alignment horizontal="center" vertical="center" shrinkToFit="1"/>
    </xf>
    <xf numFmtId="0" fontId="19" fillId="4" borderId="24" xfId="0" applyFont="1" applyFill="1" applyBorder="1" applyAlignment="1">
      <alignment horizontal="center" vertical="center" shrinkToFit="1"/>
    </xf>
    <xf numFmtId="0" fontId="19" fillId="4" borderId="0" xfId="0" applyFont="1" applyFill="1" applyBorder="1" applyAlignment="1">
      <alignment horizontal="center" vertical="center" shrinkToFit="1"/>
    </xf>
    <xf numFmtId="0" fontId="4" fillId="2" borderId="32" xfId="17" applyFont="1" applyFill="1" applyBorder="1" applyAlignment="1">
      <alignment horizontal="right" vertical="center" shrinkToFit="1"/>
    </xf>
    <xf numFmtId="180" fontId="16" fillId="4" borderId="92" xfId="19" applyNumberFormat="1" applyFont="1" applyFill="1" applyBorder="1" applyAlignment="1">
      <alignment vertical="center" shrinkToFit="1"/>
    </xf>
    <xf numFmtId="180" fontId="16" fillId="4" borderId="27" xfId="19" applyNumberFormat="1" applyFont="1" applyFill="1" applyBorder="1" applyAlignment="1">
      <alignment vertical="center" shrinkToFit="1"/>
    </xf>
    <xf numFmtId="0" fontId="4" fillId="3" borderId="15" xfId="17" applyFont="1" applyFill="1" applyBorder="1" applyAlignment="1" applyProtection="1">
      <alignment horizontal="right" vertical="center" shrinkToFit="1"/>
      <protection locked="0"/>
    </xf>
    <xf numFmtId="0" fontId="4" fillId="3" borderId="0" xfId="17" applyFont="1" applyFill="1" applyBorder="1" applyAlignment="1" applyProtection="1">
      <alignment horizontal="right" vertical="center" shrinkToFit="1"/>
      <protection locked="0"/>
    </xf>
    <xf numFmtId="0" fontId="4" fillId="3" borderId="3" xfId="17" applyFont="1" applyFill="1" applyBorder="1" applyAlignment="1" applyProtection="1">
      <alignment horizontal="right" vertical="center" shrinkToFit="1"/>
      <protection locked="0"/>
    </xf>
    <xf numFmtId="0" fontId="4" fillId="3" borderId="23" xfId="17" applyFont="1" applyFill="1" applyBorder="1" applyAlignment="1" applyProtection="1">
      <alignment horizontal="right" vertical="center" shrinkToFit="1"/>
      <protection locked="0"/>
    </xf>
    <xf numFmtId="0" fontId="4" fillId="3" borderId="29" xfId="17" applyFont="1" applyFill="1" applyBorder="1" applyAlignment="1" applyProtection="1">
      <alignment horizontal="right" vertical="center" shrinkToFit="1"/>
      <protection locked="0"/>
    </xf>
    <xf numFmtId="0" fontId="4" fillId="3" borderId="33" xfId="17" applyFont="1" applyFill="1" applyBorder="1" applyAlignment="1" applyProtection="1">
      <alignment horizontal="right" vertical="center" shrinkToFit="1"/>
      <protection locked="0"/>
    </xf>
    <xf numFmtId="0" fontId="4" fillId="3" borderId="24" xfId="17" applyFont="1" applyFill="1" applyBorder="1" applyAlignment="1" applyProtection="1">
      <alignment horizontal="right" vertical="center" shrinkToFit="1"/>
      <protection locked="0"/>
    </xf>
    <xf numFmtId="0" fontId="5" fillId="4" borderId="0" xfId="17" applyFont="1" applyFill="1" applyAlignment="1">
      <alignment vertical="center" shrinkToFit="1"/>
    </xf>
    <xf numFmtId="0" fontId="1" fillId="4" borderId="46" xfId="17" applyFont="1" applyFill="1" applyBorder="1" applyAlignment="1">
      <alignment shrinkToFit="1"/>
    </xf>
    <xf numFmtId="0" fontId="1" fillId="4" borderId="0" xfId="17" applyFont="1" applyFill="1" applyBorder="1" applyAlignment="1">
      <alignment shrinkToFit="1"/>
    </xf>
    <xf numFmtId="38" fontId="1" fillId="4" borderId="46" xfId="10" applyFont="1" applyFill="1" applyBorder="1" applyAlignment="1">
      <alignment shrinkToFit="1"/>
    </xf>
    <xf numFmtId="0" fontId="1" fillId="4" borderId="42" xfId="17" applyFont="1" applyFill="1" applyBorder="1" applyAlignment="1">
      <alignment shrinkToFit="1"/>
    </xf>
    <xf numFmtId="0" fontId="1" fillId="4" borderId="43" xfId="17" applyFont="1" applyFill="1" applyBorder="1" applyAlignment="1">
      <alignment shrinkToFit="1"/>
    </xf>
    <xf numFmtId="38" fontId="1" fillId="4" borderId="42" xfId="10" applyFont="1" applyFill="1" applyBorder="1" applyAlignment="1">
      <alignment shrinkToFit="1"/>
    </xf>
    <xf numFmtId="0" fontId="1" fillId="4" borderId="47" xfId="17" applyFont="1" applyFill="1" applyBorder="1" applyAlignment="1">
      <alignment shrinkToFit="1"/>
    </xf>
    <xf numFmtId="0" fontId="1" fillId="4" borderId="48" xfId="17" applyFont="1" applyFill="1" applyBorder="1" applyAlignment="1">
      <alignment shrinkToFit="1"/>
    </xf>
    <xf numFmtId="38" fontId="1" fillId="4" borderId="47" xfId="10" applyFont="1" applyFill="1" applyBorder="1" applyAlignment="1">
      <alignment shrinkToFit="1"/>
    </xf>
    <xf numFmtId="38" fontId="17" fillId="4" borderId="0" xfId="1" applyFont="1" applyFill="1" applyAlignment="1">
      <alignment horizontal="left" vertical="center"/>
    </xf>
    <xf numFmtId="0" fontId="39" fillId="4" borderId="0" xfId="17" applyFont="1" applyFill="1" applyAlignment="1">
      <alignment vertical="center"/>
    </xf>
    <xf numFmtId="38" fontId="1" fillId="4" borderId="0" xfId="10" applyFont="1" applyFill="1" applyBorder="1" applyAlignment="1">
      <alignment shrinkToFit="1"/>
    </xf>
    <xf numFmtId="0" fontId="1" fillId="4" borderId="54" xfId="17" applyFont="1" applyFill="1" applyBorder="1" applyAlignment="1">
      <alignment shrinkToFit="1"/>
    </xf>
    <xf numFmtId="0" fontId="39" fillId="4" borderId="0" xfId="17" applyFont="1" applyFill="1" applyAlignment="1">
      <alignment vertical="center" shrinkToFit="1"/>
    </xf>
    <xf numFmtId="38" fontId="1" fillId="4" borderId="54" xfId="17" applyNumberFormat="1" applyFont="1" applyFill="1" applyBorder="1" applyAlignment="1">
      <alignment shrinkToFit="1"/>
    </xf>
    <xf numFmtId="0" fontId="40" fillId="4" borderId="0" xfId="17" applyFont="1" applyFill="1" applyAlignment="1">
      <alignment vertical="center" shrinkToFit="1"/>
    </xf>
    <xf numFmtId="38" fontId="1" fillId="4" borderId="43" xfId="10" applyFont="1" applyFill="1" applyBorder="1" applyAlignment="1">
      <alignment shrinkToFit="1"/>
    </xf>
    <xf numFmtId="0" fontId="1" fillId="4" borderId="53" xfId="17" applyFont="1" applyFill="1" applyBorder="1" applyAlignment="1">
      <alignment shrinkToFit="1"/>
    </xf>
    <xf numFmtId="38" fontId="1" fillId="4" borderId="48" xfId="10" applyFont="1" applyFill="1" applyBorder="1" applyAlignment="1">
      <alignment shrinkToFit="1"/>
    </xf>
    <xf numFmtId="0" fontId="1" fillId="4" borderId="55" xfId="17" applyFont="1" applyFill="1" applyBorder="1" applyAlignment="1">
      <alignment shrinkToFit="1"/>
    </xf>
    <xf numFmtId="0" fontId="12" fillId="4" borderId="91" xfId="19" applyFont="1" applyFill="1" applyBorder="1" applyAlignment="1">
      <alignment vertical="center"/>
    </xf>
    <xf numFmtId="38" fontId="20" fillId="4" borderId="60" xfId="1" applyFont="1" applyFill="1" applyBorder="1"/>
    <xf numFmtId="38" fontId="18" fillId="4" borderId="25" xfId="1" applyFont="1" applyFill="1" applyBorder="1" applyAlignment="1">
      <alignment horizontal="center" vertical="center" shrinkToFit="1"/>
    </xf>
    <xf numFmtId="38" fontId="20" fillId="4" borderId="0" xfId="1" applyFont="1" applyFill="1" applyAlignment="1">
      <alignment vertical="center"/>
    </xf>
    <xf numFmtId="38" fontId="12" fillId="4" borderId="78" xfId="1" applyFont="1" applyFill="1" applyBorder="1" applyAlignment="1">
      <alignment horizontal="center" vertical="center" shrinkToFit="1"/>
    </xf>
    <xf numFmtId="38" fontId="12" fillId="4" borderId="33" xfId="1" applyFont="1" applyFill="1" applyBorder="1" applyAlignment="1">
      <alignment horizontal="left" vertical="center" shrinkToFit="1"/>
    </xf>
    <xf numFmtId="0" fontId="16" fillId="4" borderId="99" xfId="19" applyFont="1" applyFill="1" applyBorder="1" applyAlignment="1">
      <alignment vertical="center" shrinkToFit="1"/>
    </xf>
    <xf numFmtId="0" fontId="16" fillId="4" borderId="99" xfId="19" applyFont="1" applyFill="1" applyBorder="1" applyAlignment="1">
      <alignment horizontal="right" vertical="center" shrinkToFit="1"/>
    </xf>
    <xf numFmtId="0" fontId="16" fillId="4" borderId="100" xfId="19" applyFont="1" applyFill="1" applyBorder="1" applyAlignment="1">
      <alignment horizontal="right" vertical="center" shrinkToFit="1"/>
    </xf>
    <xf numFmtId="0" fontId="16" fillId="4" borderId="101" xfId="19" applyFont="1" applyFill="1" applyBorder="1" applyAlignment="1">
      <alignment horizontal="right" vertical="center" shrinkToFit="1"/>
    </xf>
    <xf numFmtId="0" fontId="16" fillId="4" borderId="63" xfId="19" applyFont="1" applyFill="1" applyBorder="1" applyAlignment="1">
      <alignment vertical="center" shrinkToFit="1"/>
    </xf>
    <xf numFmtId="0" fontId="16" fillId="4" borderId="102" xfId="19" applyFont="1" applyFill="1" applyBorder="1" applyAlignment="1">
      <alignment vertical="center" shrinkToFit="1"/>
    </xf>
    <xf numFmtId="0" fontId="16" fillId="4" borderId="98" xfId="19" applyFont="1" applyFill="1" applyBorder="1" applyAlignment="1">
      <alignment vertical="center" shrinkToFit="1"/>
    </xf>
    <xf numFmtId="0" fontId="16" fillId="4" borderId="103" xfId="19" applyFont="1" applyFill="1" applyBorder="1" applyAlignment="1">
      <alignment horizontal="right" vertical="center" shrinkToFit="1"/>
    </xf>
    <xf numFmtId="0" fontId="16" fillId="4" borderId="105" xfId="19" applyFont="1" applyFill="1" applyBorder="1" applyAlignment="1">
      <alignment horizontal="right" vertical="center" shrinkToFit="1"/>
    </xf>
    <xf numFmtId="0" fontId="16" fillId="4" borderId="106" xfId="19" applyFont="1" applyFill="1" applyBorder="1" applyAlignment="1">
      <alignment horizontal="right" vertical="center" shrinkToFit="1"/>
    </xf>
    <xf numFmtId="0" fontId="16" fillId="4" borderId="107" xfId="19" applyFont="1" applyFill="1" applyBorder="1" applyAlignment="1">
      <alignment horizontal="right" vertical="center" shrinkToFit="1"/>
    </xf>
    <xf numFmtId="0" fontId="16" fillId="4" borderId="108" xfId="19" applyFont="1" applyFill="1" applyBorder="1" applyAlignment="1">
      <alignment horizontal="right" vertical="center" shrinkToFit="1"/>
    </xf>
    <xf numFmtId="0" fontId="16" fillId="4" borderId="15" xfId="19" applyFont="1" applyFill="1" applyBorder="1" applyAlignment="1">
      <alignment vertical="center" shrinkToFit="1"/>
    </xf>
    <xf numFmtId="0" fontId="16" fillId="4" borderId="105" xfId="19" applyFont="1" applyFill="1" applyBorder="1" applyAlignment="1">
      <alignment vertical="center" shrinkToFit="1"/>
    </xf>
    <xf numFmtId="0" fontId="16" fillId="4" borderId="109" xfId="19" applyFont="1" applyFill="1" applyBorder="1" applyAlignment="1">
      <alignment horizontal="right" vertical="center" shrinkToFit="1"/>
    </xf>
    <xf numFmtId="0" fontId="16" fillId="4" borderId="104" xfId="19" applyFont="1" applyFill="1" applyBorder="1" applyAlignment="1">
      <alignment vertical="center" shrinkToFit="1"/>
    </xf>
    <xf numFmtId="0" fontId="16" fillId="4" borderId="110" xfId="19" applyFont="1" applyFill="1" applyBorder="1" applyAlignment="1">
      <alignment horizontal="right" vertical="center" shrinkToFit="1"/>
    </xf>
    <xf numFmtId="0" fontId="16" fillId="4" borderId="111" xfId="19" applyFont="1" applyFill="1" applyBorder="1" applyAlignment="1">
      <alignment horizontal="right" vertical="center" shrinkToFit="1"/>
    </xf>
    <xf numFmtId="0" fontId="16" fillId="4" borderId="104" xfId="19" applyFont="1" applyFill="1" applyBorder="1" applyAlignment="1">
      <alignment horizontal="right" vertical="center" shrinkToFit="1"/>
    </xf>
    <xf numFmtId="0" fontId="16" fillId="4" borderId="112" xfId="19" applyFont="1" applyFill="1" applyBorder="1" applyAlignment="1">
      <alignment horizontal="right" vertical="center" shrinkToFit="1"/>
    </xf>
    <xf numFmtId="38" fontId="12" fillId="4" borderId="67" xfId="1" applyFont="1" applyFill="1" applyBorder="1" applyAlignment="1">
      <alignment vertical="center" shrinkToFit="1"/>
    </xf>
    <xf numFmtId="38" fontId="18" fillId="4" borderId="68" xfId="1" applyFont="1" applyFill="1" applyBorder="1" applyAlignment="1">
      <alignment vertical="center" shrinkToFit="1"/>
    </xf>
    <xf numFmtId="38" fontId="12" fillId="4" borderId="70" xfId="1" applyFont="1" applyFill="1" applyBorder="1" applyAlignment="1">
      <alignment vertical="center" shrinkToFit="1"/>
    </xf>
    <xf numFmtId="38" fontId="18" fillId="4" borderId="71" xfId="1" applyFont="1" applyFill="1" applyBorder="1" applyAlignment="1">
      <alignment vertical="center" shrinkToFit="1"/>
    </xf>
    <xf numFmtId="38" fontId="12" fillId="4" borderId="73" xfId="1" applyFont="1" applyFill="1" applyBorder="1" applyAlignment="1">
      <alignment vertical="center" shrinkToFit="1"/>
    </xf>
    <xf numFmtId="38" fontId="18" fillId="4" borderId="74" xfId="1" applyFont="1" applyFill="1" applyBorder="1" applyAlignment="1">
      <alignment vertical="center" shrinkToFit="1"/>
    </xf>
    <xf numFmtId="38" fontId="12" fillId="4" borderId="78" xfId="1" applyFont="1" applyFill="1" applyBorder="1" applyAlignment="1">
      <alignment vertical="center" shrinkToFit="1"/>
    </xf>
    <xf numFmtId="38" fontId="18" fillId="4" borderId="79" xfId="1" applyFont="1" applyFill="1" applyBorder="1" applyAlignment="1">
      <alignment vertical="center" shrinkToFit="1"/>
    </xf>
    <xf numFmtId="176" fontId="11" fillId="4" borderId="11" xfId="2" applyFont="1" applyFill="1" applyBorder="1" applyAlignment="1" applyProtection="1">
      <alignment horizontal="left" vertical="center" shrinkToFit="1"/>
    </xf>
    <xf numFmtId="176" fontId="11" fillId="4" borderId="0" xfId="2" applyFont="1" applyFill="1" applyBorder="1" applyAlignment="1">
      <alignment horizontal="center" vertical="center" shrinkToFit="1"/>
    </xf>
    <xf numFmtId="176" fontId="7" fillId="4" borderId="24" xfId="2" applyFont="1" applyFill="1" applyBorder="1" applyAlignment="1">
      <alignment horizontal="center" vertical="center" shrinkToFit="1"/>
    </xf>
    <xf numFmtId="176" fontId="11" fillId="4" borderId="32" xfId="2" applyFont="1" applyFill="1" applyBorder="1" applyAlignment="1" applyProtection="1">
      <alignment vertical="center" shrinkToFit="1"/>
    </xf>
    <xf numFmtId="176" fontId="6" fillId="4" borderId="24" xfId="2" applyFont="1" applyFill="1" applyBorder="1" applyAlignment="1">
      <alignment horizontal="center" vertical="center" shrinkToFit="1"/>
    </xf>
    <xf numFmtId="176" fontId="11" fillId="4" borderId="11" xfId="2" applyFont="1" applyFill="1" applyBorder="1" applyAlignment="1" applyProtection="1">
      <alignment vertical="center" shrinkToFit="1"/>
    </xf>
    <xf numFmtId="38" fontId="12" fillId="4" borderId="80" xfId="1" applyFont="1" applyFill="1" applyBorder="1" applyAlignment="1">
      <alignment vertical="center" shrinkToFit="1"/>
    </xf>
    <xf numFmtId="38" fontId="18" fillId="4" borderId="81" xfId="1" applyFont="1" applyFill="1" applyBorder="1" applyAlignment="1">
      <alignment vertical="center" shrinkToFit="1"/>
    </xf>
    <xf numFmtId="38" fontId="12" fillId="4" borderId="82" xfId="1" applyFont="1" applyFill="1" applyBorder="1" applyAlignment="1">
      <alignment vertical="center" shrinkToFit="1"/>
    </xf>
    <xf numFmtId="38" fontId="18" fillId="4" borderId="83" xfId="1" applyFont="1" applyFill="1" applyBorder="1" applyAlignment="1">
      <alignment vertical="center" shrinkToFit="1"/>
    </xf>
    <xf numFmtId="38" fontId="12" fillId="4" borderId="84" xfId="1" applyFont="1" applyFill="1" applyBorder="1" applyAlignment="1">
      <alignment vertical="center" shrinkToFit="1"/>
    </xf>
    <xf numFmtId="38" fontId="18" fillId="4" borderId="85" xfId="1" applyFont="1" applyFill="1" applyBorder="1" applyAlignment="1">
      <alignment vertical="center" shrinkToFit="1"/>
    </xf>
    <xf numFmtId="38" fontId="12" fillId="4" borderId="62" xfId="1" applyFont="1" applyFill="1" applyBorder="1" applyAlignment="1">
      <alignment vertical="center" shrinkToFit="1"/>
    </xf>
    <xf numFmtId="38" fontId="18" fillId="4" borderId="86" xfId="1" applyFont="1" applyFill="1" applyBorder="1" applyAlignment="1">
      <alignment vertical="center" shrinkToFit="1"/>
    </xf>
    <xf numFmtId="38" fontId="12" fillId="4" borderId="87" xfId="1" applyFont="1" applyFill="1" applyBorder="1" applyAlignment="1">
      <alignment vertical="center" shrinkToFit="1"/>
    </xf>
    <xf numFmtId="38" fontId="18" fillId="4" borderId="88" xfId="1" applyFont="1" applyFill="1" applyBorder="1" applyAlignment="1">
      <alignment vertical="center" shrinkToFit="1"/>
    </xf>
    <xf numFmtId="38" fontId="3" fillId="4" borderId="11" xfId="10" applyFont="1" applyFill="1" applyBorder="1" applyAlignment="1">
      <alignment horizontal="right" vertical="center" shrinkToFit="1"/>
    </xf>
    <xf numFmtId="38" fontId="3" fillId="4" borderId="0" xfId="10" applyFont="1" applyFill="1" applyBorder="1" applyAlignment="1">
      <alignment horizontal="right" vertical="center" shrinkToFit="1"/>
    </xf>
    <xf numFmtId="38" fontId="3" fillId="4" borderId="35" xfId="10" applyFont="1" applyFill="1" applyBorder="1" applyAlignment="1">
      <alignment horizontal="right" vertical="center" shrinkToFit="1"/>
    </xf>
    <xf numFmtId="38" fontId="3" fillId="4" borderId="6" xfId="10" applyFont="1" applyFill="1" applyBorder="1" applyAlignment="1">
      <alignment horizontal="right" vertical="center" shrinkToFit="1"/>
    </xf>
    <xf numFmtId="38" fontId="3" fillId="4" borderId="8" xfId="10" applyFont="1" applyFill="1" applyBorder="1" applyAlignment="1">
      <alignment horizontal="right" vertical="center" shrinkToFit="1"/>
    </xf>
    <xf numFmtId="38" fontId="3" fillId="4" borderId="7" xfId="10" applyFont="1" applyFill="1" applyBorder="1" applyAlignment="1">
      <alignment horizontal="right" vertical="center" shrinkToFit="1"/>
    </xf>
    <xf numFmtId="38" fontId="13" fillId="4" borderId="113" xfId="10" applyFont="1" applyFill="1" applyBorder="1" applyAlignment="1">
      <alignment vertical="center" shrinkToFit="1"/>
    </xf>
    <xf numFmtId="38" fontId="18" fillId="4" borderId="30" xfId="1" applyFont="1" applyFill="1" applyBorder="1" applyAlignment="1">
      <alignment vertical="center" shrinkToFit="1"/>
    </xf>
    <xf numFmtId="38" fontId="33" fillId="4" borderId="0" xfId="1" applyFont="1" applyFill="1" applyBorder="1" applyAlignment="1">
      <alignment horizontal="center" vertical="center" shrinkToFit="1"/>
    </xf>
    <xf numFmtId="38" fontId="33" fillId="4" borderId="114" xfId="1" applyFont="1" applyFill="1" applyBorder="1" applyAlignment="1">
      <alignment horizontal="center" vertical="center" shrinkToFit="1"/>
    </xf>
    <xf numFmtId="38" fontId="33" fillId="4" borderId="115" xfId="1" applyFont="1" applyFill="1" applyBorder="1" applyAlignment="1">
      <alignment horizontal="center" vertical="center" shrinkToFit="1"/>
    </xf>
    <xf numFmtId="38" fontId="33" fillId="4" borderId="115" xfId="0" applyNumberFormat="1" applyFont="1" applyFill="1" applyBorder="1" applyAlignment="1">
      <alignment horizontal="center" vertical="center" shrinkToFit="1"/>
    </xf>
    <xf numFmtId="38" fontId="33" fillId="4" borderId="116" xfId="0" applyNumberFormat="1" applyFont="1" applyFill="1" applyBorder="1" applyAlignment="1">
      <alignment horizontal="center" vertical="center" shrinkToFit="1"/>
    </xf>
    <xf numFmtId="38" fontId="33" fillId="4" borderId="114" xfId="0" applyNumberFormat="1" applyFont="1" applyFill="1" applyBorder="1" applyAlignment="1">
      <alignment horizontal="center" vertical="center" shrinkToFit="1"/>
    </xf>
    <xf numFmtId="38" fontId="33" fillId="4" borderId="117" xfId="0" applyNumberFormat="1" applyFont="1" applyFill="1" applyBorder="1" applyAlignment="1">
      <alignment horizontal="center" vertical="center" shrinkToFit="1"/>
    </xf>
    <xf numFmtId="38" fontId="33" fillId="4" borderId="118" xfId="0" applyNumberFormat="1" applyFont="1" applyFill="1" applyBorder="1" applyAlignment="1">
      <alignment horizontal="center" vertical="center" shrinkToFit="1"/>
    </xf>
    <xf numFmtId="38" fontId="33" fillId="4" borderId="119" xfId="0" applyNumberFormat="1" applyFont="1" applyFill="1" applyBorder="1" applyAlignment="1">
      <alignment horizontal="center" vertical="center" shrinkToFit="1"/>
    </xf>
    <xf numFmtId="0" fontId="2" fillId="4" borderId="117" xfId="15" applyFont="1" applyFill="1" applyBorder="1" applyAlignment="1">
      <alignment vertical="center"/>
    </xf>
    <xf numFmtId="0" fontId="2" fillId="4" borderId="118" xfId="15" applyFont="1" applyFill="1" applyBorder="1" applyAlignment="1">
      <alignment vertical="center"/>
    </xf>
    <xf numFmtId="0" fontId="12" fillId="4" borderId="118" xfId="19" applyFont="1" applyFill="1" applyBorder="1" applyAlignment="1">
      <alignment vertical="center"/>
    </xf>
    <xf numFmtId="0" fontId="12" fillId="4" borderId="119" xfId="19" applyFont="1" applyFill="1" applyBorder="1" applyAlignment="1">
      <alignment vertical="center"/>
    </xf>
    <xf numFmtId="38" fontId="12" fillId="4" borderId="33" xfId="1" applyFont="1" applyFill="1" applyBorder="1" applyAlignment="1">
      <alignment horizontal="center" vertical="center" shrinkToFit="1"/>
    </xf>
    <xf numFmtId="38" fontId="12" fillId="4" borderId="79" xfId="1" applyFont="1" applyFill="1" applyBorder="1" applyAlignment="1">
      <alignment horizontal="center" vertical="center" shrinkToFit="1"/>
    </xf>
    <xf numFmtId="38" fontId="12" fillId="4" borderId="25" xfId="1" applyFont="1" applyFill="1" applyBorder="1" applyAlignment="1">
      <alignment horizontal="center" vertical="center" shrinkToFit="1"/>
    </xf>
    <xf numFmtId="38" fontId="12" fillId="4" borderId="78" xfId="1" applyFont="1" applyFill="1" applyBorder="1" applyAlignment="1">
      <alignment horizontal="left" vertical="center" shrinkToFit="1"/>
    </xf>
    <xf numFmtId="38" fontId="12" fillId="4" borderId="67" xfId="1" applyFont="1" applyFill="1" applyBorder="1" applyAlignment="1">
      <alignment horizontal="left" vertical="center" shrinkToFit="1"/>
    </xf>
    <xf numFmtId="38" fontId="12" fillId="4" borderId="23" xfId="1" applyFont="1" applyFill="1" applyBorder="1" applyAlignment="1">
      <alignment horizontal="left" vertical="center" shrinkToFit="1"/>
    </xf>
    <xf numFmtId="0" fontId="14" fillId="4" borderId="0" xfId="19" applyFont="1" applyFill="1" applyBorder="1" applyAlignment="1">
      <alignment horizontal="left" vertical="center" shrinkToFit="1"/>
    </xf>
    <xf numFmtId="0" fontId="17" fillId="4" borderId="0" xfId="19" applyFont="1" applyFill="1" applyAlignment="1">
      <alignment horizontal="left" vertical="center"/>
    </xf>
    <xf numFmtId="0" fontId="15" fillId="4" borderId="1" xfId="15" applyFont="1" applyFill="1" applyBorder="1" applyAlignment="1">
      <alignment horizontal="left" vertical="center" shrinkToFit="1"/>
    </xf>
    <xf numFmtId="0" fontId="15" fillId="4" borderId="2" xfId="15" applyFont="1" applyFill="1" applyBorder="1" applyAlignment="1">
      <alignment horizontal="left" vertical="center" shrinkToFit="1"/>
    </xf>
    <xf numFmtId="0" fontId="15" fillId="4" borderId="6" xfId="15" applyFont="1" applyFill="1" applyBorder="1" applyAlignment="1">
      <alignment horizontal="left" vertical="center" shrinkToFit="1"/>
    </xf>
    <xf numFmtId="0" fontId="15" fillId="4" borderId="7" xfId="15" applyFont="1" applyFill="1" applyBorder="1" applyAlignment="1">
      <alignment horizontal="left" vertical="center" shrinkToFit="1"/>
    </xf>
    <xf numFmtId="180" fontId="17" fillId="4" borderId="66" xfId="19" applyNumberFormat="1" applyFont="1" applyFill="1" applyBorder="1" applyAlignment="1">
      <alignment horizontal="center" vertical="center" shrinkToFit="1"/>
    </xf>
    <xf numFmtId="180" fontId="17" fillId="4" borderId="57" xfId="19" applyNumberFormat="1" applyFont="1" applyFill="1" applyBorder="1" applyAlignment="1">
      <alignment horizontal="center" vertical="center" shrinkToFit="1"/>
    </xf>
    <xf numFmtId="180" fontId="17" fillId="4" borderId="72" xfId="19" applyNumberFormat="1" applyFont="1" applyFill="1" applyBorder="1" applyAlignment="1">
      <alignment horizontal="center" vertical="center" shrinkToFit="1"/>
    </xf>
    <xf numFmtId="180" fontId="17" fillId="4" borderId="23" xfId="19" applyNumberFormat="1" applyFont="1" applyFill="1" applyBorder="1" applyAlignment="1">
      <alignment horizontal="center" vertical="center" shrinkToFit="1"/>
    </xf>
    <xf numFmtId="180" fontId="17" fillId="4" borderId="29" xfId="19" applyNumberFormat="1" applyFont="1" applyFill="1" applyBorder="1" applyAlignment="1">
      <alignment horizontal="center" vertical="center" shrinkToFit="1"/>
    </xf>
    <xf numFmtId="180" fontId="17" fillId="4" borderId="30" xfId="19" applyNumberFormat="1" applyFont="1" applyFill="1" applyBorder="1" applyAlignment="1">
      <alignment horizontal="center" vertical="center" shrinkToFit="1"/>
    </xf>
    <xf numFmtId="0" fontId="4" fillId="2" borderId="26" xfId="15" applyFont="1" applyFill="1" applyBorder="1" applyAlignment="1">
      <alignment horizontal="center" vertical="center" shrinkToFit="1"/>
    </xf>
    <xf numFmtId="0" fontId="4" fillId="2" borderId="37" xfId="15" applyFont="1" applyFill="1" applyBorder="1" applyAlignment="1">
      <alignment horizontal="center" vertical="center" shrinkToFit="1"/>
    </xf>
    <xf numFmtId="0" fontId="4" fillId="2" borderId="38" xfId="15" applyFont="1" applyFill="1" applyBorder="1" applyAlignment="1">
      <alignment horizontal="center" vertical="center" shrinkToFit="1"/>
    </xf>
    <xf numFmtId="0" fontId="4" fillId="2" borderId="28" xfId="15" applyFont="1" applyFill="1" applyBorder="1" applyAlignment="1">
      <alignment horizontal="center" vertical="center" shrinkToFit="1"/>
    </xf>
    <xf numFmtId="0" fontId="4" fillId="2" borderId="17" xfId="15" applyFont="1" applyFill="1" applyBorder="1" applyAlignment="1">
      <alignment horizontal="center" vertical="center" shrinkToFit="1"/>
    </xf>
    <xf numFmtId="0" fontId="4" fillId="2" borderId="18" xfId="15" applyFont="1" applyFill="1" applyBorder="1" applyAlignment="1">
      <alignment horizontal="center" vertical="center" shrinkToFit="1"/>
    </xf>
    <xf numFmtId="0" fontId="4" fillId="2" borderId="31" xfId="15" applyFont="1" applyFill="1" applyBorder="1" applyAlignment="1">
      <alignment horizontal="center" vertical="center" shrinkToFit="1"/>
    </xf>
    <xf numFmtId="0" fontId="4" fillId="2" borderId="21" xfId="15" applyFont="1" applyFill="1" applyBorder="1" applyAlignment="1">
      <alignment horizontal="center" vertical="center" shrinkToFit="1"/>
    </xf>
    <xf numFmtId="0" fontId="4" fillId="2" borderId="22" xfId="15" applyFont="1" applyFill="1" applyBorder="1" applyAlignment="1">
      <alignment horizontal="center" vertical="center" shrinkToFit="1"/>
    </xf>
    <xf numFmtId="181" fontId="8" fillId="4" borderId="1" xfId="17" applyNumberFormat="1" applyFont="1" applyFill="1" applyBorder="1" applyAlignment="1">
      <alignment horizontal="center" vertical="center" shrinkToFit="1"/>
    </xf>
    <xf numFmtId="181" fontId="8" fillId="4" borderId="3" xfId="17" applyNumberFormat="1" applyFont="1" applyFill="1" applyBorder="1" applyAlignment="1">
      <alignment horizontal="center" vertical="center" shrinkToFit="1"/>
    </xf>
    <xf numFmtId="181" fontId="8" fillId="4" borderId="2" xfId="17" applyNumberFormat="1" applyFont="1" applyFill="1" applyBorder="1" applyAlignment="1">
      <alignment horizontal="center" vertical="center" shrinkToFit="1"/>
    </xf>
    <xf numFmtId="181" fontId="8" fillId="4" borderId="11" xfId="17" applyNumberFormat="1" applyFont="1" applyFill="1" applyBorder="1" applyAlignment="1">
      <alignment horizontal="center" vertical="center" shrinkToFit="1"/>
    </xf>
    <xf numFmtId="181" fontId="8" fillId="4" borderId="0" xfId="17" applyNumberFormat="1" applyFont="1" applyFill="1" applyBorder="1" applyAlignment="1">
      <alignment horizontal="center" vertical="center" shrinkToFit="1"/>
    </xf>
    <xf numFmtId="181" fontId="8" fillId="4" borderId="35" xfId="17" applyNumberFormat="1" applyFont="1" applyFill="1" applyBorder="1" applyAlignment="1">
      <alignment horizontal="center" vertical="center" shrinkToFit="1"/>
    </xf>
    <xf numFmtId="180" fontId="17" fillId="4" borderId="65" xfId="19" applyNumberFormat="1" applyFont="1" applyFill="1" applyBorder="1" applyAlignment="1">
      <alignment horizontal="center" vertical="center" shrinkToFit="1"/>
    </xf>
    <xf numFmtId="180" fontId="17" fillId="4" borderId="56" xfId="19" applyNumberFormat="1" applyFont="1" applyFill="1" applyBorder="1" applyAlignment="1">
      <alignment horizontal="center" vertical="center" shrinkToFit="1"/>
    </xf>
    <xf numFmtId="180" fontId="17" fillId="4" borderId="69" xfId="19" applyNumberFormat="1" applyFont="1" applyFill="1" applyBorder="1" applyAlignment="1">
      <alignment horizontal="center" vertical="center" shrinkToFit="1"/>
    </xf>
    <xf numFmtId="0" fontId="4" fillId="2" borderId="12" xfId="15" applyFont="1" applyFill="1" applyBorder="1" applyAlignment="1">
      <alignment horizontal="center" vertical="center" shrinkToFit="1"/>
    </xf>
    <xf numFmtId="0" fontId="4" fillId="2" borderId="13" xfId="15" applyFont="1" applyFill="1" applyBorder="1" applyAlignment="1">
      <alignment horizontal="center" vertical="center" shrinkToFit="1"/>
    </xf>
    <xf numFmtId="0" fontId="4" fillId="2" borderId="14" xfId="15" applyFont="1" applyFill="1" applyBorder="1" applyAlignment="1">
      <alignment horizontal="center" vertical="center" shrinkToFit="1"/>
    </xf>
    <xf numFmtId="0" fontId="4" fillId="2" borderId="16" xfId="15" applyFont="1" applyFill="1" applyBorder="1" applyAlignment="1">
      <alignment horizontal="center" vertical="center" shrinkToFit="1"/>
    </xf>
    <xf numFmtId="0" fontId="4" fillId="2" borderId="20" xfId="15" applyFont="1" applyFill="1" applyBorder="1" applyAlignment="1">
      <alignment horizontal="center" vertical="center" shrinkToFit="1"/>
    </xf>
    <xf numFmtId="0" fontId="4" fillId="2" borderId="39" xfId="15" applyFont="1" applyFill="1" applyBorder="1" applyAlignment="1">
      <alignment horizontal="center" vertical="center" shrinkToFit="1"/>
    </xf>
    <xf numFmtId="0" fontId="4" fillId="2" borderId="40" xfId="15" applyFont="1" applyFill="1" applyBorder="1" applyAlignment="1">
      <alignment horizontal="center" vertical="center" shrinkToFit="1"/>
    </xf>
    <xf numFmtId="0" fontId="4" fillId="2" borderId="41" xfId="15" applyFont="1" applyFill="1" applyBorder="1" applyAlignment="1">
      <alignment horizontal="center" vertical="center" shrinkToFit="1"/>
    </xf>
    <xf numFmtId="180" fontId="17" fillId="4" borderId="33" xfId="19" applyNumberFormat="1" applyFont="1" applyFill="1" applyBorder="1" applyAlignment="1">
      <alignment horizontal="center" vertical="center" shrinkToFit="1"/>
    </xf>
    <xf numFmtId="180" fontId="17" fillId="4" borderId="24" xfId="19" applyNumberFormat="1" applyFont="1" applyFill="1" applyBorder="1" applyAlignment="1">
      <alignment horizontal="center" vertical="center" shrinkToFit="1"/>
    </xf>
    <xf numFmtId="180" fontId="17" fillId="4" borderId="25" xfId="19" applyNumberFormat="1" applyFont="1" applyFill="1" applyBorder="1" applyAlignment="1">
      <alignment horizontal="center" vertical="center" shrinkToFit="1"/>
    </xf>
    <xf numFmtId="0" fontId="1" fillId="4" borderId="46" xfId="17" applyFont="1" applyFill="1" applyBorder="1" applyAlignment="1">
      <alignment horizontal="center" vertical="center" shrinkToFit="1"/>
    </xf>
    <xf numFmtId="0" fontId="1" fillId="4" borderId="0" xfId="17" applyFont="1" applyFill="1" applyAlignment="1">
      <alignment horizontal="center" vertical="center" shrinkToFit="1"/>
    </xf>
    <xf numFmtId="0" fontId="1" fillId="2" borderId="6" xfId="15" applyFont="1" applyFill="1" applyBorder="1" applyAlignment="1">
      <alignment horizontal="center" vertical="center" shrinkToFit="1"/>
    </xf>
    <xf numFmtId="0" fontId="1" fillId="2" borderId="8" xfId="15" applyFont="1" applyFill="1" applyBorder="1" applyAlignment="1">
      <alignment horizontal="center" vertical="center" shrinkToFit="1"/>
    </xf>
    <xf numFmtId="0" fontId="1" fillId="2" borderId="9" xfId="15" applyFont="1" applyFill="1" applyBorder="1" applyAlignment="1">
      <alignment horizontal="center" vertical="center" shrinkToFit="1"/>
    </xf>
    <xf numFmtId="0" fontId="1" fillId="2" borderId="10" xfId="15" applyFont="1" applyFill="1" applyBorder="1" applyAlignment="1">
      <alignment horizontal="center" vertical="center" shrinkToFit="1"/>
    </xf>
    <xf numFmtId="0" fontId="17" fillId="4" borderId="1" xfId="19" applyFont="1" applyFill="1" applyBorder="1" applyAlignment="1">
      <alignment horizontal="left" vertical="center" shrinkToFit="1"/>
    </xf>
    <xf numFmtId="0" fontId="17" fillId="4" borderId="2" xfId="19" applyFont="1" applyFill="1" applyBorder="1" applyAlignment="1">
      <alignment horizontal="left" vertical="center" shrinkToFit="1"/>
    </xf>
    <xf numFmtId="0" fontId="17" fillId="4" borderId="6" xfId="19" applyFont="1" applyFill="1" applyBorder="1" applyAlignment="1">
      <alignment horizontal="left" vertical="center" shrinkToFit="1"/>
    </xf>
    <xf numFmtId="0" fontId="17" fillId="4" borderId="7" xfId="19" applyFont="1" applyFill="1" applyBorder="1" applyAlignment="1">
      <alignment horizontal="left" vertical="center" shrinkToFit="1"/>
    </xf>
    <xf numFmtId="0" fontId="3" fillId="2" borderId="6" xfId="17" applyFont="1" applyFill="1" applyBorder="1" applyAlignment="1">
      <alignment horizontal="center" vertical="center" shrinkToFit="1"/>
    </xf>
    <xf numFmtId="0" fontId="3" fillId="2" borderId="8" xfId="17" applyFont="1" applyFill="1" applyBorder="1" applyAlignment="1">
      <alignment horizontal="center" vertical="center" shrinkToFit="1"/>
    </xf>
    <xf numFmtId="0" fontId="3" fillId="2" borderId="9" xfId="17" applyFont="1" applyFill="1" applyBorder="1" applyAlignment="1">
      <alignment horizontal="center" vertical="center" shrinkToFit="1"/>
    </xf>
    <xf numFmtId="0" fontId="3" fillId="2" borderId="10" xfId="17" applyFont="1" applyFill="1" applyBorder="1" applyAlignment="1">
      <alignment horizontal="center" vertical="center" shrinkToFit="1"/>
    </xf>
    <xf numFmtId="0" fontId="4" fillId="2" borderId="26" xfId="17" applyFont="1" applyFill="1" applyBorder="1" applyAlignment="1">
      <alignment horizontal="right" vertical="center" shrinkToFit="1"/>
    </xf>
    <xf numFmtId="0" fontId="4" fillId="2" borderId="37" xfId="17" applyFont="1" applyFill="1" applyBorder="1" applyAlignment="1">
      <alignment horizontal="right" vertical="center" shrinkToFit="1"/>
    </xf>
    <xf numFmtId="0" fontId="4" fillId="2" borderId="38" xfId="17" applyFont="1" applyFill="1" applyBorder="1" applyAlignment="1">
      <alignment horizontal="right" vertical="center" shrinkToFit="1"/>
    </xf>
    <xf numFmtId="0" fontId="4" fillId="2" borderId="28" xfId="17" applyFont="1" applyFill="1" applyBorder="1" applyAlignment="1">
      <alignment horizontal="right" vertical="center" shrinkToFit="1"/>
    </xf>
    <xf numFmtId="0" fontId="4" fillId="2" borderId="17" xfId="17" applyFont="1" applyFill="1" applyBorder="1" applyAlignment="1">
      <alignment horizontal="right" vertical="center" shrinkToFit="1"/>
    </xf>
    <xf numFmtId="0" fontId="4" fillId="2" borderId="18" xfId="17" applyFont="1" applyFill="1" applyBorder="1" applyAlignment="1">
      <alignment horizontal="right" vertical="center" shrinkToFit="1"/>
    </xf>
    <xf numFmtId="0" fontId="4" fillId="2" borderId="31" xfId="17" applyFont="1" applyFill="1" applyBorder="1" applyAlignment="1">
      <alignment horizontal="right" vertical="center" shrinkToFit="1"/>
    </xf>
    <xf numFmtId="0" fontId="4" fillId="2" borderId="21" xfId="17" applyFont="1" applyFill="1" applyBorder="1" applyAlignment="1">
      <alignment horizontal="right" vertical="center" shrinkToFit="1"/>
    </xf>
    <xf numFmtId="0" fontId="4" fillId="2" borderId="22" xfId="17" applyFont="1" applyFill="1" applyBorder="1" applyAlignment="1">
      <alignment horizontal="right" vertical="center" shrinkToFit="1"/>
    </xf>
    <xf numFmtId="0" fontId="4" fillId="2" borderId="49" xfId="17" applyFont="1" applyFill="1" applyBorder="1" applyAlignment="1">
      <alignment horizontal="right" vertical="center" shrinkToFit="1"/>
    </xf>
    <xf numFmtId="0" fontId="4" fillId="2" borderId="50" xfId="17" applyFont="1" applyFill="1" applyBorder="1" applyAlignment="1">
      <alignment horizontal="right" vertical="center" shrinkToFit="1"/>
    </xf>
    <xf numFmtId="0" fontId="4" fillId="2" borderId="39" xfId="17" applyFont="1" applyFill="1" applyBorder="1" applyAlignment="1">
      <alignment horizontal="right" vertical="center" shrinkToFit="1"/>
    </xf>
    <xf numFmtId="0" fontId="4" fillId="2" borderId="40" xfId="17" applyFont="1" applyFill="1" applyBorder="1" applyAlignment="1">
      <alignment horizontal="right" vertical="center" shrinkToFit="1"/>
    </xf>
    <xf numFmtId="0" fontId="4" fillId="2" borderId="51" xfId="17" applyFont="1" applyFill="1" applyBorder="1" applyAlignment="1">
      <alignment horizontal="right" vertical="center" shrinkToFit="1"/>
    </xf>
    <xf numFmtId="0" fontId="4" fillId="2" borderId="12" xfId="17" applyFont="1" applyFill="1" applyBorder="1" applyAlignment="1">
      <alignment horizontal="right" vertical="center" shrinkToFit="1"/>
    </xf>
    <xf numFmtId="0" fontId="4" fillId="2" borderId="13" xfId="17" applyFont="1" applyFill="1" applyBorder="1" applyAlignment="1">
      <alignment horizontal="right" vertical="center" shrinkToFit="1"/>
    </xf>
    <xf numFmtId="0" fontId="4" fillId="2" borderId="14" xfId="17" applyFont="1" applyFill="1" applyBorder="1" applyAlignment="1">
      <alignment horizontal="right" vertical="center" shrinkToFit="1"/>
    </xf>
    <xf numFmtId="0" fontId="4" fillId="2" borderId="16" xfId="17" applyFont="1" applyFill="1" applyBorder="1" applyAlignment="1">
      <alignment horizontal="right" vertical="center" shrinkToFit="1"/>
    </xf>
    <xf numFmtId="0" fontId="4" fillId="2" borderId="20" xfId="17" applyFont="1" applyFill="1" applyBorder="1" applyAlignment="1">
      <alignment horizontal="right" vertical="center" shrinkToFit="1"/>
    </xf>
    <xf numFmtId="0" fontId="4" fillId="2" borderId="4" xfId="17" applyFont="1" applyFill="1" applyBorder="1" applyAlignment="1">
      <alignment horizontal="center" vertical="center" shrinkToFit="1"/>
    </xf>
    <xf numFmtId="0" fontId="4" fillId="2" borderId="27" xfId="17" applyFont="1" applyFill="1" applyBorder="1" applyAlignment="1">
      <alignment horizontal="center" vertical="center" shrinkToFit="1"/>
    </xf>
    <xf numFmtId="0" fontId="4" fillId="2" borderId="25" xfId="17" applyFont="1" applyFill="1" applyBorder="1" applyAlignment="1">
      <alignment horizontal="center" vertical="center" shrinkToFit="1"/>
    </xf>
    <xf numFmtId="0" fontId="4" fillId="2" borderId="30" xfId="17" applyFont="1" applyFill="1" applyBorder="1" applyAlignment="1">
      <alignment horizontal="center" vertical="center" shrinkToFit="1"/>
    </xf>
    <xf numFmtId="0" fontId="4" fillId="2" borderId="25" xfId="17" applyFont="1" applyFill="1" applyBorder="1" applyAlignment="1">
      <alignment horizontal="right" vertical="center" shrinkToFit="1"/>
    </xf>
    <xf numFmtId="0" fontId="4" fillId="2" borderId="27" xfId="17" applyFont="1" applyFill="1" applyBorder="1" applyAlignment="1">
      <alignment horizontal="right" vertical="center" shrinkToFit="1"/>
    </xf>
    <xf numFmtId="0" fontId="4" fillId="2" borderId="9" xfId="17" applyFont="1" applyFill="1" applyBorder="1" applyAlignment="1">
      <alignment horizontal="right" vertical="center" shrinkToFit="1"/>
    </xf>
    <xf numFmtId="0" fontId="3" fillId="2" borderId="1" xfId="17" applyFont="1" applyFill="1" applyBorder="1" applyAlignment="1">
      <alignment horizontal="center" vertical="center" shrinkToFit="1"/>
    </xf>
    <xf numFmtId="0" fontId="3" fillId="2" borderId="3" xfId="17" applyFont="1" applyFill="1" applyBorder="1" applyAlignment="1">
      <alignment horizontal="center" vertical="center" shrinkToFit="1"/>
    </xf>
    <xf numFmtId="0" fontId="3" fillId="2" borderId="4" xfId="17" applyFont="1" applyFill="1" applyBorder="1" applyAlignment="1">
      <alignment horizontal="center" vertical="center" shrinkToFit="1"/>
    </xf>
    <xf numFmtId="0" fontId="3" fillId="2" borderId="5" xfId="17" applyFont="1" applyFill="1" applyBorder="1" applyAlignment="1">
      <alignment horizontal="center" vertical="center" shrinkToFit="1"/>
    </xf>
    <xf numFmtId="0" fontId="3" fillId="2" borderId="2" xfId="17" applyFont="1" applyFill="1" applyBorder="1" applyAlignment="1">
      <alignment horizontal="center" vertical="center" shrinkToFit="1"/>
    </xf>
    <xf numFmtId="0" fontId="2" fillId="2" borderId="1" xfId="17" applyFont="1" applyFill="1" applyBorder="1" applyAlignment="1">
      <alignment horizontal="center" vertical="center"/>
    </xf>
    <xf numFmtId="0" fontId="2" fillId="2" borderId="3" xfId="17" applyFont="1" applyFill="1" applyBorder="1" applyAlignment="1">
      <alignment horizontal="center" vertical="center"/>
    </xf>
    <xf numFmtId="0" fontId="2" fillId="2" borderId="2" xfId="17" applyFont="1" applyFill="1" applyBorder="1" applyAlignment="1">
      <alignment horizontal="center" vertical="center"/>
    </xf>
    <xf numFmtId="0" fontId="1" fillId="4" borderId="44" xfId="17" applyFont="1" applyFill="1" applyBorder="1" applyAlignment="1">
      <alignment horizontal="center" shrinkToFit="1"/>
    </xf>
    <xf numFmtId="0" fontId="1" fillId="4" borderId="52" xfId="17" applyFont="1" applyFill="1" applyBorder="1" applyAlignment="1">
      <alignment horizontal="center" shrinkToFit="1"/>
    </xf>
    <xf numFmtId="0" fontId="1" fillId="4" borderId="45" xfId="17" applyFont="1" applyFill="1" applyBorder="1" applyAlignment="1">
      <alignment horizontal="center" shrinkToFit="1"/>
    </xf>
    <xf numFmtId="0" fontId="1" fillId="4" borderId="44" xfId="17" applyFont="1" applyFill="1" applyBorder="1" applyAlignment="1">
      <alignment horizontal="center"/>
    </xf>
    <xf numFmtId="0" fontId="1" fillId="4" borderId="45" xfId="17" applyFont="1" applyFill="1" applyBorder="1" applyAlignment="1">
      <alignment horizontal="center"/>
    </xf>
    <xf numFmtId="0" fontId="1" fillId="4" borderId="52" xfId="17" applyFont="1" applyFill="1" applyBorder="1" applyAlignment="1">
      <alignment horizontal="center"/>
    </xf>
    <xf numFmtId="0" fontId="17" fillId="4" borderId="0" xfId="19" applyFont="1" applyFill="1" applyAlignment="1">
      <alignment horizontal="center" vertical="center" shrinkToFit="1"/>
    </xf>
    <xf numFmtId="0" fontId="4" fillId="2" borderId="30" xfId="17" applyFont="1" applyFill="1" applyBorder="1" applyAlignment="1">
      <alignment horizontal="right" vertical="center" shrinkToFit="1"/>
    </xf>
    <xf numFmtId="0" fontId="3" fillId="2" borderId="7" xfId="17" applyFont="1" applyFill="1" applyBorder="1" applyAlignment="1">
      <alignment horizontal="center" vertical="center" shrinkToFit="1"/>
    </xf>
    <xf numFmtId="0" fontId="2" fillId="2" borderId="11" xfId="17" applyFont="1" applyFill="1" applyBorder="1" applyAlignment="1">
      <alignment horizontal="center" vertical="center"/>
    </xf>
    <xf numFmtId="0" fontId="2" fillId="2" borderId="0" xfId="17" applyFont="1" applyFill="1" applyBorder="1" applyAlignment="1">
      <alignment horizontal="center" vertical="center"/>
    </xf>
    <xf numFmtId="0" fontId="2" fillId="2" borderId="35" xfId="17" applyFont="1" applyFill="1" applyBorder="1" applyAlignment="1">
      <alignment horizontal="center" vertical="center"/>
    </xf>
    <xf numFmtId="0" fontId="4" fillId="2" borderId="35" xfId="17" applyFont="1" applyFill="1" applyBorder="1" applyAlignment="1">
      <alignment horizontal="center" vertical="center" shrinkToFit="1"/>
    </xf>
    <xf numFmtId="0" fontId="4" fillId="2" borderId="36" xfId="17" applyFont="1" applyFill="1" applyBorder="1" applyAlignment="1">
      <alignment horizontal="center" vertical="center" shrinkToFit="1"/>
    </xf>
    <xf numFmtId="0" fontId="25" fillId="4" borderId="0" xfId="19" applyFont="1" applyFill="1" applyAlignment="1">
      <alignment horizontal="right" vertical="center"/>
    </xf>
    <xf numFmtId="0" fontId="25" fillId="4" borderId="35" xfId="19" applyFont="1" applyFill="1" applyBorder="1" applyAlignment="1">
      <alignment horizontal="right" vertical="center"/>
    </xf>
    <xf numFmtId="0" fontId="26" fillId="4" borderId="0" xfId="19" applyFont="1" applyFill="1" applyBorder="1" applyAlignment="1">
      <alignment horizontal="left" vertical="center" shrinkToFit="1"/>
    </xf>
    <xf numFmtId="0" fontId="28" fillId="4" borderId="0" xfId="19" applyFont="1" applyFill="1" applyAlignment="1">
      <alignment horizontal="left" vertical="center"/>
    </xf>
    <xf numFmtId="0" fontId="1" fillId="4" borderId="42" xfId="17" applyFont="1" applyFill="1" applyBorder="1" applyAlignment="1">
      <alignment horizontal="center" shrinkToFit="1"/>
    </xf>
    <xf numFmtId="0" fontId="1" fillId="4" borderId="43" xfId="17" applyFont="1" applyFill="1" applyBorder="1" applyAlignment="1">
      <alignment horizontal="center" shrinkToFit="1"/>
    </xf>
    <xf numFmtId="0" fontId="25" fillId="4" borderId="0" xfId="19" applyFont="1" applyFill="1" applyAlignment="1">
      <alignment horizontal="right" vertical="center" wrapText="1"/>
    </xf>
    <xf numFmtId="0" fontId="25" fillId="4" borderId="35" xfId="19" applyFont="1" applyFill="1" applyBorder="1" applyAlignment="1">
      <alignment horizontal="right" vertical="center" wrapText="1"/>
    </xf>
    <xf numFmtId="0" fontId="27" fillId="4" borderId="0" xfId="19" applyFont="1" applyFill="1" applyBorder="1" applyAlignment="1">
      <alignment horizontal="left" vertical="center" shrinkToFit="1"/>
    </xf>
    <xf numFmtId="0" fontId="22" fillId="4" borderId="1" xfId="15" applyFont="1" applyFill="1" applyBorder="1" applyAlignment="1">
      <alignment horizontal="center" vertical="center" shrinkToFit="1"/>
    </xf>
    <xf numFmtId="0" fontId="22" fillId="4" borderId="3" xfId="15" applyFont="1" applyFill="1" applyBorder="1" applyAlignment="1">
      <alignment horizontal="center" vertical="center" shrinkToFit="1"/>
    </xf>
    <xf numFmtId="0" fontId="22" fillId="4" borderId="11" xfId="15" applyFont="1" applyFill="1" applyBorder="1" applyAlignment="1">
      <alignment horizontal="center" vertical="center" shrinkToFit="1"/>
    </xf>
    <xf numFmtId="0" fontId="22" fillId="4" borderId="0" xfId="15" applyFont="1" applyFill="1" applyBorder="1" applyAlignment="1">
      <alignment horizontal="center" vertical="center" shrinkToFit="1"/>
    </xf>
    <xf numFmtId="0" fontId="22" fillId="4" borderId="6" xfId="15" applyFont="1" applyFill="1" applyBorder="1" applyAlignment="1">
      <alignment horizontal="center" vertical="center" shrinkToFit="1"/>
    </xf>
    <xf numFmtId="0" fontId="22" fillId="4" borderId="8" xfId="15" applyFont="1" applyFill="1" applyBorder="1" applyAlignment="1">
      <alignment horizontal="center" vertical="center" shrinkToFit="1"/>
    </xf>
    <xf numFmtId="0" fontId="38" fillId="4" borderId="0" xfId="15" applyFont="1" applyFill="1" applyBorder="1" applyAlignment="1">
      <alignment horizontal="center" vertical="center" shrinkToFit="1"/>
    </xf>
    <xf numFmtId="0" fontId="4" fillId="2" borderId="49" xfId="15" applyFont="1" applyFill="1" applyBorder="1" applyAlignment="1">
      <alignment horizontal="center" vertical="center" shrinkToFit="1"/>
    </xf>
    <xf numFmtId="0" fontId="4" fillId="2" borderId="50" xfId="15" applyFont="1" applyFill="1" applyBorder="1" applyAlignment="1">
      <alignment horizontal="center" vertical="center" shrinkToFit="1"/>
    </xf>
    <xf numFmtId="0" fontId="4" fillId="2" borderId="51" xfId="15" applyFont="1" applyFill="1" applyBorder="1" applyAlignment="1">
      <alignment horizontal="center" vertical="center" shrinkToFit="1"/>
    </xf>
    <xf numFmtId="0" fontId="4" fillId="2" borderId="2" xfId="15" applyFont="1" applyFill="1" applyBorder="1" applyAlignment="1">
      <alignment horizontal="right" vertical="center" shrinkToFit="1"/>
    </xf>
    <xf numFmtId="0" fontId="4" fillId="2" borderId="35" xfId="15" applyFont="1" applyFill="1" applyBorder="1" applyAlignment="1">
      <alignment horizontal="right" vertical="center" shrinkToFit="1"/>
    </xf>
    <xf numFmtId="0" fontId="4" fillId="2" borderId="36" xfId="15" applyFont="1" applyFill="1" applyBorder="1" applyAlignment="1">
      <alignment horizontal="right" vertical="center" shrinkToFit="1"/>
    </xf>
    <xf numFmtId="0" fontId="4" fillId="2" borderId="24" xfId="15" applyFont="1" applyFill="1" applyBorder="1" applyAlignment="1">
      <alignment horizontal="center" vertical="center" shrinkToFit="1"/>
    </xf>
    <xf numFmtId="0" fontId="4" fillId="2" borderId="0" xfId="15" applyFont="1" applyFill="1" applyBorder="1" applyAlignment="1">
      <alignment horizontal="center" vertical="center" shrinkToFit="1"/>
    </xf>
    <xf numFmtId="0" fontId="4" fillId="2" borderId="8" xfId="15" applyFont="1" applyFill="1" applyBorder="1" applyAlignment="1">
      <alignment horizontal="center" vertical="center" shrinkToFit="1"/>
    </xf>
    <xf numFmtId="0" fontId="1" fillId="2" borderId="1" xfId="15" applyFont="1" applyFill="1" applyBorder="1" applyAlignment="1">
      <alignment horizontal="center" vertical="center"/>
    </xf>
    <xf numFmtId="0" fontId="1" fillId="2" borderId="3" xfId="15" applyFont="1" applyFill="1" applyBorder="1" applyAlignment="1">
      <alignment horizontal="center" vertical="center"/>
    </xf>
    <xf numFmtId="0" fontId="1" fillId="2" borderId="2" xfId="15" applyFont="1" applyFill="1" applyBorder="1" applyAlignment="1">
      <alignment horizontal="center" vertical="center"/>
    </xf>
    <xf numFmtId="0" fontId="1" fillId="2" borderId="1" xfId="15" applyFont="1" applyFill="1" applyBorder="1" applyAlignment="1">
      <alignment horizontal="center" vertical="center" shrinkToFit="1"/>
    </xf>
    <xf numFmtId="0" fontId="1" fillId="2" borderId="3" xfId="15" applyFont="1" applyFill="1" applyBorder="1" applyAlignment="1">
      <alignment horizontal="center" vertical="center" shrinkToFit="1"/>
    </xf>
    <xf numFmtId="0" fontId="1" fillId="2" borderId="5" xfId="15" applyFont="1" applyFill="1" applyBorder="1" applyAlignment="1">
      <alignment horizontal="center" vertical="center" shrinkToFit="1"/>
    </xf>
    <xf numFmtId="0" fontId="1" fillId="2" borderId="4" xfId="15" applyFont="1" applyFill="1" applyBorder="1" applyAlignment="1">
      <alignment horizontal="center" vertical="center" shrinkToFit="1"/>
    </xf>
    <xf numFmtId="0" fontId="1" fillId="2" borderId="2" xfId="15" applyFont="1" applyFill="1" applyBorder="1" applyAlignment="1">
      <alignment horizontal="center" vertical="center" shrinkToFit="1"/>
    </xf>
    <xf numFmtId="0" fontId="4" fillId="2" borderId="2" xfId="17" applyFont="1" applyFill="1" applyBorder="1" applyAlignment="1">
      <alignment horizontal="center" vertical="center" shrinkToFit="1"/>
    </xf>
    <xf numFmtId="0" fontId="4" fillId="2" borderId="34" xfId="17" applyFont="1" applyFill="1" applyBorder="1" applyAlignment="1">
      <alignment horizontal="center" vertical="center" shrinkToFit="1"/>
    </xf>
    <xf numFmtId="0" fontId="4" fillId="2" borderId="41" xfId="17" applyFont="1" applyFill="1" applyBorder="1" applyAlignment="1">
      <alignment horizontal="right" vertical="center" shrinkToFit="1"/>
    </xf>
    <xf numFmtId="0" fontId="4" fillId="2" borderId="4" xfId="15" applyFont="1" applyFill="1" applyBorder="1" applyAlignment="1">
      <alignment horizontal="center" vertical="center" shrinkToFit="1"/>
    </xf>
    <xf numFmtId="0" fontId="4" fillId="2" borderId="27" xfId="15" applyFont="1" applyFill="1" applyBorder="1" applyAlignment="1">
      <alignment horizontal="center" vertical="center" shrinkToFit="1"/>
    </xf>
    <xf numFmtId="0" fontId="4" fillId="2" borderId="30" xfId="15" applyFont="1" applyFill="1" applyBorder="1" applyAlignment="1">
      <alignment horizontal="center" vertical="center" shrinkToFit="1"/>
    </xf>
    <xf numFmtId="0" fontId="4" fillId="2" borderId="25" xfId="15" applyFont="1" applyFill="1" applyBorder="1" applyAlignment="1">
      <alignment horizontal="center" vertical="center" shrinkToFit="1"/>
    </xf>
    <xf numFmtId="0" fontId="4" fillId="2" borderId="9" xfId="15" applyFont="1" applyFill="1" applyBorder="1" applyAlignment="1">
      <alignment horizontal="center" vertical="center" shrinkToFit="1"/>
    </xf>
    <xf numFmtId="38" fontId="12" fillId="4" borderId="78" xfId="1" applyFont="1" applyFill="1" applyBorder="1" applyAlignment="1">
      <alignment horizontal="center" vertical="center" shrinkToFit="1"/>
    </xf>
    <xf numFmtId="38" fontId="12" fillId="4" borderId="58" xfId="1" applyFont="1" applyFill="1" applyBorder="1" applyAlignment="1">
      <alignment horizontal="center" vertical="center" shrinkToFit="1"/>
    </xf>
    <xf numFmtId="0" fontId="4" fillId="2" borderId="27" xfId="15" applyFont="1" applyFill="1" applyBorder="1" applyAlignment="1">
      <alignment horizontal="right" vertical="center" shrinkToFit="1"/>
    </xf>
    <xf numFmtId="0" fontId="4" fillId="2" borderId="30" xfId="15" applyFont="1" applyFill="1" applyBorder="1" applyAlignment="1">
      <alignment horizontal="right" vertical="center" shrinkToFit="1"/>
    </xf>
    <xf numFmtId="0" fontId="4" fillId="2" borderId="24" xfId="17" applyFont="1" applyFill="1" applyBorder="1" applyAlignment="1">
      <alignment horizontal="right" vertical="center" shrinkToFit="1"/>
    </xf>
    <xf numFmtId="0" fontId="4" fillId="2" borderId="0" xfId="17" applyFont="1" applyFill="1" applyBorder="1" applyAlignment="1">
      <alignment horizontal="right" vertical="center" shrinkToFit="1"/>
    </xf>
    <xf numFmtId="0" fontId="4" fillId="2" borderId="8" xfId="17" applyFont="1" applyFill="1" applyBorder="1" applyAlignment="1">
      <alignment horizontal="right" vertical="center" shrinkToFit="1"/>
    </xf>
    <xf numFmtId="0" fontId="1" fillId="4" borderId="46" xfId="17" applyFont="1" applyFill="1" applyBorder="1" applyAlignment="1">
      <alignment horizontal="left" vertical="center" shrinkToFit="1"/>
    </xf>
    <xf numFmtId="0" fontId="1" fillId="4" borderId="0" xfId="17" applyFont="1" applyFill="1" applyAlignment="1">
      <alignment horizontal="left" vertical="center" shrinkToFit="1"/>
    </xf>
    <xf numFmtId="38" fontId="12" fillId="4" borderId="15" xfId="1" applyFont="1" applyFill="1" applyBorder="1" applyAlignment="1">
      <alignment horizontal="left" vertical="center" shrinkToFit="1"/>
    </xf>
    <xf numFmtId="38" fontId="12" fillId="4" borderId="0" xfId="1" applyFont="1" applyFill="1" applyBorder="1" applyAlignment="1">
      <alignment horizontal="left" vertical="center" shrinkToFit="1"/>
    </xf>
    <xf numFmtId="178" fontId="12" fillId="4" borderId="0" xfId="1" applyNumberFormat="1" applyFont="1" applyFill="1" applyBorder="1" applyAlignment="1">
      <alignment horizontal="center" vertical="center" shrinkToFit="1"/>
    </xf>
    <xf numFmtId="178" fontId="12" fillId="4" borderId="27" xfId="1" applyNumberFormat="1" applyFont="1" applyFill="1" applyBorder="1" applyAlignment="1">
      <alignment horizontal="center" vertical="center" shrinkToFit="1"/>
    </xf>
    <xf numFmtId="38" fontId="12" fillId="4" borderId="23" xfId="1" applyFont="1" applyFill="1" applyBorder="1" applyAlignment="1">
      <alignment horizontal="center" vertical="center" shrinkToFit="1"/>
    </xf>
    <xf numFmtId="38" fontId="12" fillId="4" borderId="29" xfId="1" applyFont="1" applyFill="1" applyBorder="1" applyAlignment="1">
      <alignment horizontal="center" vertical="center" shrinkToFit="1"/>
    </xf>
    <xf numFmtId="38" fontId="12" fillId="4" borderId="30" xfId="1" applyFont="1" applyFill="1" applyBorder="1" applyAlignment="1">
      <alignment horizontal="center" vertical="center" shrinkToFit="1"/>
    </xf>
    <xf numFmtId="38" fontId="12" fillId="4" borderId="33" xfId="1" applyFont="1" applyFill="1" applyBorder="1" applyAlignment="1">
      <alignment horizontal="left" vertical="center" shrinkToFit="1"/>
    </xf>
    <xf numFmtId="38" fontId="12" fillId="4" borderId="24" xfId="1" applyFont="1" applyFill="1" applyBorder="1" applyAlignment="1">
      <alignment horizontal="left" vertical="center" shrinkToFit="1"/>
    </xf>
    <xf numFmtId="178" fontId="12" fillId="4" borderId="24" xfId="1" applyNumberFormat="1" applyFont="1" applyFill="1" applyBorder="1" applyAlignment="1">
      <alignment horizontal="center" vertical="center" shrinkToFit="1"/>
    </xf>
    <xf numFmtId="178" fontId="12" fillId="4" borderId="25" xfId="1" applyNumberFormat="1" applyFont="1" applyFill="1" applyBorder="1" applyAlignment="1">
      <alignment horizontal="center" vertical="center" shrinkToFit="1"/>
    </xf>
    <xf numFmtId="0" fontId="1" fillId="2" borderId="44" xfId="15" applyFont="1" applyFill="1" applyBorder="1" applyAlignment="1">
      <alignment horizontal="center" shrinkToFit="1"/>
    </xf>
    <xf numFmtId="0" fontId="1" fillId="2" borderId="45" xfId="15" applyFont="1" applyFill="1" applyBorder="1" applyAlignment="1">
      <alignment horizontal="center" shrinkToFit="1"/>
    </xf>
    <xf numFmtId="0" fontId="1" fillId="2" borderId="52" xfId="15" applyFont="1" applyFill="1" applyBorder="1" applyAlignment="1">
      <alignment horizontal="center" shrinkToFit="1"/>
    </xf>
    <xf numFmtId="0" fontId="1" fillId="2" borderId="11" xfId="15" applyFont="1" applyFill="1" applyBorder="1" applyAlignment="1">
      <alignment horizontal="center" vertical="center"/>
    </xf>
    <xf numFmtId="0" fontId="1" fillId="2" borderId="0" xfId="15" applyFont="1" applyFill="1" applyBorder="1" applyAlignment="1">
      <alignment horizontal="center" vertical="center"/>
    </xf>
    <xf numFmtId="0" fontId="1" fillId="2" borderId="35" xfId="15" applyFont="1" applyFill="1" applyBorder="1" applyAlignment="1">
      <alignment horizontal="center" vertical="center"/>
    </xf>
    <xf numFmtId="38" fontId="12" fillId="4" borderId="79" xfId="1" applyFont="1" applyFill="1" applyBorder="1" applyAlignment="1">
      <alignment horizontal="center" vertical="center" shrinkToFit="1"/>
    </xf>
    <xf numFmtId="38" fontId="12" fillId="4" borderId="67" xfId="1" applyFont="1" applyFill="1" applyBorder="1" applyAlignment="1">
      <alignment horizontal="center" vertical="center" shrinkToFit="1"/>
    </xf>
    <xf numFmtId="38" fontId="12" fillId="4" borderId="59" xfId="1" applyFont="1" applyFill="1" applyBorder="1" applyAlignment="1">
      <alignment horizontal="center" vertical="center" shrinkToFit="1"/>
    </xf>
    <xf numFmtId="38" fontId="18" fillId="4" borderId="59" xfId="1" applyFont="1" applyFill="1" applyBorder="1" applyAlignment="1">
      <alignment horizontal="center" vertical="center" shrinkToFit="1"/>
    </xf>
    <xf numFmtId="38" fontId="18" fillId="4" borderId="68" xfId="1" applyFont="1" applyFill="1" applyBorder="1" applyAlignment="1">
      <alignment horizontal="center" vertical="center" shrinkToFit="1"/>
    </xf>
    <xf numFmtId="38" fontId="18" fillId="4" borderId="58" xfId="1" applyFont="1" applyFill="1" applyBorder="1" applyAlignment="1">
      <alignment horizontal="center" vertical="center" shrinkToFit="1"/>
    </xf>
    <xf numFmtId="38" fontId="18" fillId="4" borderId="79" xfId="1" applyFont="1" applyFill="1" applyBorder="1" applyAlignment="1">
      <alignment horizontal="center" vertical="center" shrinkToFit="1"/>
    </xf>
    <xf numFmtId="0" fontId="1" fillId="2" borderId="42" xfId="15" applyFont="1" applyFill="1" applyBorder="1" applyAlignment="1">
      <alignment horizontal="center" shrinkToFit="1"/>
    </xf>
    <xf numFmtId="0" fontId="1" fillId="2" borderId="43" xfId="15" applyFont="1" applyFill="1" applyBorder="1" applyAlignment="1">
      <alignment horizontal="center" shrinkToFit="1"/>
    </xf>
    <xf numFmtId="38" fontId="12" fillId="4" borderId="68" xfId="1" applyFont="1" applyFill="1" applyBorder="1" applyAlignment="1">
      <alignment horizontal="center" vertical="center" shrinkToFit="1"/>
    </xf>
    <xf numFmtId="0" fontId="2" fillId="4" borderId="11" xfId="17" applyFont="1" applyFill="1" applyBorder="1" applyAlignment="1">
      <alignment horizontal="center" vertical="center"/>
    </xf>
    <xf numFmtId="0" fontId="2" fillId="4" borderId="0" xfId="17" applyFont="1" applyFill="1" applyBorder="1" applyAlignment="1">
      <alignment horizontal="center" vertical="center"/>
    </xf>
    <xf numFmtId="0" fontId="2" fillId="4" borderId="35" xfId="17" applyFont="1" applyFill="1" applyBorder="1" applyAlignment="1">
      <alignment horizontal="center" vertical="center"/>
    </xf>
    <xf numFmtId="0" fontId="2" fillId="4" borderId="1" xfId="17" applyFont="1" applyFill="1" applyBorder="1" applyAlignment="1">
      <alignment horizontal="center" vertical="center"/>
    </xf>
    <xf numFmtId="0" fontId="2" fillId="4" borderId="3" xfId="17" applyFont="1" applyFill="1" applyBorder="1" applyAlignment="1">
      <alignment horizontal="center" vertical="center"/>
    </xf>
    <xf numFmtId="0" fontId="2" fillId="4" borderId="2" xfId="17" applyFont="1" applyFill="1" applyBorder="1" applyAlignment="1">
      <alignment horizontal="center" vertical="center"/>
    </xf>
    <xf numFmtId="0" fontId="4" fillId="2" borderId="29" xfId="15" applyFont="1" applyFill="1" applyBorder="1" applyAlignment="1">
      <alignment horizontal="center" vertical="center" shrinkToFit="1"/>
    </xf>
    <xf numFmtId="0" fontId="17" fillId="4" borderId="29" xfId="19" applyFont="1" applyFill="1" applyBorder="1" applyAlignment="1">
      <alignment horizontal="left" vertical="center"/>
    </xf>
    <xf numFmtId="38" fontId="33" fillId="6" borderId="59" xfId="0" applyNumberFormat="1" applyFont="1" applyFill="1" applyBorder="1" applyAlignment="1">
      <alignment horizontal="center" vertical="center" shrinkToFit="1"/>
    </xf>
    <xf numFmtId="38" fontId="33" fillId="6" borderId="68" xfId="0" applyNumberFormat="1" applyFont="1" applyFill="1" applyBorder="1" applyAlignment="1">
      <alignment horizontal="center" vertical="center" shrinkToFit="1"/>
    </xf>
    <xf numFmtId="38" fontId="33" fillId="6" borderId="78" xfId="1" applyFont="1" applyFill="1" applyBorder="1" applyAlignment="1">
      <alignment horizontal="center" vertical="center" shrinkToFit="1"/>
    </xf>
    <xf numFmtId="38" fontId="33" fillId="6" borderId="58" xfId="1" applyFont="1" applyFill="1" applyBorder="1" applyAlignment="1">
      <alignment horizontal="center" vertical="center" shrinkToFit="1"/>
    </xf>
    <xf numFmtId="38" fontId="33" fillId="6" borderId="58" xfId="0" applyNumberFormat="1" applyFont="1" applyFill="1" applyBorder="1" applyAlignment="1">
      <alignment horizontal="center" vertical="center" shrinkToFit="1"/>
    </xf>
    <xf numFmtId="38" fontId="33" fillId="6" borderId="79" xfId="0" applyNumberFormat="1" applyFont="1" applyFill="1" applyBorder="1" applyAlignment="1">
      <alignment horizontal="center" vertical="center" shrinkToFit="1"/>
    </xf>
    <xf numFmtId="38" fontId="33" fillId="6" borderId="78" xfId="0" applyNumberFormat="1" applyFont="1" applyFill="1" applyBorder="1" applyAlignment="1">
      <alignment horizontal="center" vertical="center" shrinkToFit="1"/>
    </xf>
    <xf numFmtId="38" fontId="33" fillId="6" borderId="67" xfId="0" applyNumberFormat="1" applyFont="1" applyFill="1" applyBorder="1" applyAlignment="1">
      <alignment horizontal="center" vertical="center" shrinkToFit="1"/>
    </xf>
    <xf numFmtId="0" fontId="33" fillId="6" borderId="59" xfId="0" applyFont="1" applyFill="1" applyBorder="1" applyAlignment="1">
      <alignment horizontal="center" vertical="center" shrinkToFit="1"/>
    </xf>
    <xf numFmtId="38" fontId="33" fillId="5" borderId="67" xfId="0" applyNumberFormat="1" applyFont="1" applyFill="1" applyBorder="1" applyAlignment="1">
      <alignment horizontal="center" vertical="center" shrinkToFit="1"/>
    </xf>
    <xf numFmtId="0" fontId="33" fillId="5" borderId="59" xfId="0" applyFont="1" applyFill="1" applyBorder="1" applyAlignment="1">
      <alignment horizontal="center" vertical="center" shrinkToFit="1"/>
    </xf>
    <xf numFmtId="38" fontId="33" fillId="5" borderId="59" xfId="0" applyNumberFormat="1" applyFont="1" applyFill="1" applyBorder="1" applyAlignment="1">
      <alignment horizontal="center" vertical="center" shrinkToFit="1"/>
    </xf>
    <xf numFmtId="38" fontId="33" fillId="5" borderId="68" xfId="0" applyNumberFormat="1" applyFont="1" applyFill="1" applyBorder="1" applyAlignment="1">
      <alignment horizontal="center" vertical="center" shrinkToFit="1"/>
    </xf>
    <xf numFmtId="38" fontId="33" fillId="5" borderId="78" xfId="1" applyFont="1" applyFill="1" applyBorder="1" applyAlignment="1">
      <alignment horizontal="center" vertical="center" shrinkToFit="1"/>
    </xf>
    <xf numFmtId="38" fontId="33" fillId="5" borderId="58" xfId="1" applyFont="1" applyFill="1" applyBorder="1" applyAlignment="1">
      <alignment horizontal="center" vertical="center" shrinkToFit="1"/>
    </xf>
    <xf numFmtId="38" fontId="33" fillId="5" borderId="58" xfId="0" applyNumberFormat="1" applyFont="1" applyFill="1" applyBorder="1" applyAlignment="1">
      <alignment horizontal="center" vertical="center" shrinkToFit="1"/>
    </xf>
    <xf numFmtId="38" fontId="33" fillId="5" borderId="79" xfId="0" applyNumberFormat="1" applyFont="1" applyFill="1" applyBorder="1" applyAlignment="1">
      <alignment horizontal="center" vertical="center" shrinkToFit="1"/>
    </xf>
    <xf numFmtId="38" fontId="33" fillId="5" borderId="78" xfId="0" applyNumberFormat="1" applyFont="1" applyFill="1" applyBorder="1" applyAlignment="1">
      <alignment horizontal="center" vertical="center" shrinkToFit="1"/>
    </xf>
    <xf numFmtId="38" fontId="33" fillId="5" borderId="80" xfId="1" applyFont="1" applyFill="1" applyBorder="1" applyAlignment="1">
      <alignment horizontal="center" vertical="center" shrinkToFit="1"/>
    </xf>
    <xf numFmtId="38" fontId="33" fillId="5" borderId="43" xfId="1" applyFont="1" applyFill="1" applyBorder="1" applyAlignment="1">
      <alignment horizontal="center" vertical="center" shrinkToFit="1"/>
    </xf>
    <xf numFmtId="38" fontId="33" fillId="5" borderId="43" xfId="0" applyNumberFormat="1" applyFont="1" applyFill="1" applyBorder="1" applyAlignment="1">
      <alignment horizontal="center" vertical="center" shrinkToFit="1"/>
    </xf>
    <xf numFmtId="38" fontId="33" fillId="5" borderId="81" xfId="0" applyNumberFormat="1" applyFont="1" applyFill="1" applyBorder="1" applyAlignment="1">
      <alignment horizontal="center" vertical="center" shrinkToFit="1"/>
    </xf>
    <xf numFmtId="38" fontId="33" fillId="5" borderId="80" xfId="0" applyNumberFormat="1" applyFont="1" applyFill="1" applyBorder="1" applyAlignment="1">
      <alignment horizontal="center" vertical="center" shrinkToFit="1"/>
    </xf>
    <xf numFmtId="0" fontId="48" fillId="4" borderId="6" xfId="15" applyFont="1" applyFill="1" applyBorder="1" applyAlignment="1">
      <alignment vertical="center" shrinkToFit="1"/>
    </xf>
    <xf numFmtId="0" fontId="48" fillId="4" borderId="11" xfId="15" applyFont="1" applyFill="1" applyBorder="1" applyAlignment="1">
      <alignment vertical="center" shrinkToFit="1"/>
    </xf>
  </cellXfs>
  <cellStyles count="24">
    <cellStyle name="桁区切り" xfId="1" builtinId="6"/>
    <cellStyle name="桁区切り [0.00]" xfId="2" builtinId="3"/>
    <cellStyle name="桁区切り 2" xfId="10" xr:uid="{00000000-0005-0000-0000-00002F000000}"/>
    <cellStyle name="桁区切り 3" xfId="5" xr:uid="{00000000-0005-0000-0000-000009000000}"/>
    <cellStyle name="桁区切り 3 2" xfId="11" xr:uid="{00000000-0005-0000-0000-000039000000}"/>
    <cellStyle name="桁区切り 4" xfId="9" xr:uid="{00000000-0005-0000-0000-000027000000}"/>
    <cellStyle name="桁区切り 4 2" xfId="7" xr:uid="{00000000-0005-0000-0000-000013000000}"/>
    <cellStyle name="通貨 2" xfId="12" xr:uid="{00000000-0005-0000-0000-00003A000000}"/>
    <cellStyle name="標準" xfId="0" builtinId="0"/>
    <cellStyle name="標準 10" xfId="8" xr:uid="{00000000-0005-0000-0000-00001F000000}"/>
    <cellStyle name="標準 2" xfId="13" xr:uid="{00000000-0005-0000-0000-00003B000000}"/>
    <cellStyle name="標準 2 2" xfId="14" xr:uid="{00000000-0005-0000-0000-00003C000000}"/>
    <cellStyle name="標準 2 2 2" xfId="15" xr:uid="{00000000-0005-0000-0000-00003D000000}"/>
    <cellStyle name="標準 2 2 2 2" xfId="16" xr:uid="{00000000-0005-0000-0000-00003E000000}"/>
    <cellStyle name="標準 2 2 3" xfId="4" xr:uid="{00000000-0005-0000-0000-000006000000}"/>
    <cellStyle name="標準 2 2 4" xfId="17" xr:uid="{00000000-0005-0000-0000-00003F000000}"/>
    <cellStyle name="標準 2_14mikkusuopunpannfuretto" xfId="18" xr:uid="{00000000-0005-0000-0000-000040000000}"/>
    <cellStyle name="標準 3" xfId="19" xr:uid="{00000000-0005-0000-0000-000041000000}"/>
    <cellStyle name="標準 4" xfId="6" xr:uid="{00000000-0005-0000-0000-000010000000}"/>
    <cellStyle name="標準 5" xfId="20" xr:uid="{00000000-0005-0000-0000-000042000000}"/>
    <cellStyle name="標準 6" xfId="21" xr:uid="{00000000-0005-0000-0000-000043000000}"/>
    <cellStyle name="標準 7" xfId="3" xr:uid="{00000000-0005-0000-0000-000005000000}"/>
    <cellStyle name="標準 8" xfId="22" xr:uid="{00000000-0005-0000-0000-000044000000}"/>
    <cellStyle name="標準 9" xfId="23" xr:uid="{00000000-0005-0000-0000-000045000000}"/>
  </cellStyles>
  <dxfs count="0"/>
  <tableStyles count="0" defaultTableStyle="TableStyleMedium2" defaultPivotStyle="PivotStyleLight16"/>
  <colors>
    <mruColors>
      <color rgb="FFCCFFCC"/>
      <color rgb="FFFFFFC9"/>
      <color rgb="FFDDF6FF"/>
      <color rgb="FFFECABA"/>
      <color rgb="FFFF6565"/>
      <color rgb="FFFFFFB7"/>
      <color rgb="FFCC0000"/>
      <color rgb="FFFEAA90"/>
      <color rgb="FFFF3F3F"/>
      <color rgb="FF33C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" Type="http://schemas.openxmlformats.org/officeDocument/2006/relationships/image" Target="../media/image3.jp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" Type="http://schemas.openxmlformats.org/officeDocument/2006/relationships/image" Target="../media/image2.jp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21</xdr:row>
      <xdr:rowOff>68580</xdr:rowOff>
    </xdr:from>
    <xdr:to>
      <xdr:col>4</xdr:col>
      <xdr:colOff>60960</xdr:colOff>
      <xdr:row>21</xdr:row>
      <xdr:rowOff>1089660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BCC9972-41C5-FC51-0A75-C6846A641F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82" t="10390" r="17857" b="40429"/>
        <a:stretch>
          <a:fillRect/>
        </a:stretch>
      </xdr:blipFill>
      <xdr:spPr>
        <a:xfrm>
          <a:off x="274320" y="6355080"/>
          <a:ext cx="1676400" cy="1021080"/>
        </a:xfrm>
        <a:prstGeom prst="rect">
          <a:avLst/>
        </a:prstGeom>
      </xdr:spPr>
    </xdr:pic>
    <xdr:clientData/>
  </xdr:twoCellAnchor>
  <xdr:twoCellAnchor editAs="oneCell">
    <xdr:from>
      <xdr:col>8</xdr:col>
      <xdr:colOff>22859</xdr:colOff>
      <xdr:row>16</xdr:row>
      <xdr:rowOff>12403</xdr:rowOff>
    </xdr:from>
    <xdr:to>
      <xdr:col>19</xdr:col>
      <xdr:colOff>129540</xdr:colOff>
      <xdr:row>16</xdr:row>
      <xdr:rowOff>1059180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9151754-B337-A2C3-6479-C2A907EDC8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32" t="11112" r="15740" b="32520"/>
        <a:stretch>
          <a:fillRect/>
        </a:stretch>
      </xdr:blipFill>
      <xdr:spPr>
        <a:xfrm>
          <a:off x="2461259" y="4553923"/>
          <a:ext cx="1615441" cy="1046777"/>
        </a:xfrm>
        <a:prstGeom prst="rect">
          <a:avLst/>
        </a:prstGeom>
      </xdr:spPr>
    </xdr:pic>
    <xdr:clientData/>
  </xdr:twoCellAnchor>
  <xdr:twoCellAnchor editAs="oneCell">
    <xdr:from>
      <xdr:col>1</xdr:col>
      <xdr:colOff>22859</xdr:colOff>
      <xdr:row>16</xdr:row>
      <xdr:rowOff>30480</xdr:rowOff>
    </xdr:from>
    <xdr:to>
      <xdr:col>4</xdr:col>
      <xdr:colOff>118476</xdr:colOff>
      <xdr:row>16</xdr:row>
      <xdr:rowOff>1089660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9679893-8F7F-7E2A-3FDE-13AEA45CF9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14" t="7596" r="14209" b="39780"/>
        <a:stretch>
          <a:fillRect/>
        </a:stretch>
      </xdr:blipFill>
      <xdr:spPr>
        <a:xfrm>
          <a:off x="274319" y="4572000"/>
          <a:ext cx="1733917" cy="1059180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21</xdr:row>
      <xdr:rowOff>45720</xdr:rowOff>
    </xdr:from>
    <xdr:to>
      <xdr:col>19</xdr:col>
      <xdr:colOff>114300</xdr:colOff>
      <xdr:row>21</xdr:row>
      <xdr:rowOff>1051559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101172E3-5C7A-9F55-1309-2BEEB27BB0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59" t="5916" r="2598" b="22511"/>
        <a:stretch>
          <a:fillRect/>
        </a:stretch>
      </xdr:blipFill>
      <xdr:spPr>
        <a:xfrm>
          <a:off x="2476500" y="6332220"/>
          <a:ext cx="1584960" cy="1005839"/>
        </a:xfrm>
        <a:prstGeom prst="rect">
          <a:avLst/>
        </a:prstGeom>
      </xdr:spPr>
    </xdr:pic>
    <xdr:clientData/>
  </xdr:twoCellAnchor>
  <xdr:twoCellAnchor editAs="oneCell">
    <xdr:from>
      <xdr:col>45</xdr:col>
      <xdr:colOff>15240</xdr:colOff>
      <xdr:row>21</xdr:row>
      <xdr:rowOff>60960</xdr:rowOff>
    </xdr:from>
    <xdr:to>
      <xdr:col>56</xdr:col>
      <xdr:colOff>106680</xdr:colOff>
      <xdr:row>21</xdr:row>
      <xdr:rowOff>1066800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E55C86A4-535D-C4CC-4FD7-A75B6B756B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79" t="10290" r="7162" b="29101"/>
        <a:stretch>
          <a:fillRect/>
        </a:stretch>
      </xdr:blipFill>
      <xdr:spPr>
        <a:xfrm>
          <a:off x="8793480" y="6347460"/>
          <a:ext cx="1600200" cy="1005840"/>
        </a:xfrm>
        <a:prstGeom prst="rect">
          <a:avLst/>
        </a:prstGeom>
      </xdr:spPr>
    </xdr:pic>
    <xdr:clientData/>
  </xdr:twoCellAnchor>
  <xdr:twoCellAnchor editAs="oneCell">
    <xdr:from>
      <xdr:col>38</xdr:col>
      <xdr:colOff>22861</xdr:colOff>
      <xdr:row>16</xdr:row>
      <xdr:rowOff>15240</xdr:rowOff>
    </xdr:from>
    <xdr:to>
      <xdr:col>41</xdr:col>
      <xdr:colOff>121920</xdr:colOff>
      <xdr:row>16</xdr:row>
      <xdr:rowOff>1089660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93266715-8E42-7BE6-3876-44E58CE404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77" t="11111" r="6599" b="24133"/>
        <a:stretch>
          <a:fillRect/>
        </a:stretch>
      </xdr:blipFill>
      <xdr:spPr>
        <a:xfrm>
          <a:off x="6576061" y="4556760"/>
          <a:ext cx="1775459" cy="1074420"/>
        </a:xfrm>
        <a:prstGeom prst="rect">
          <a:avLst/>
        </a:prstGeom>
      </xdr:spPr>
    </xdr:pic>
    <xdr:clientData/>
  </xdr:twoCellAnchor>
  <xdr:twoCellAnchor editAs="oneCell">
    <xdr:from>
      <xdr:col>22</xdr:col>
      <xdr:colOff>129539</xdr:colOff>
      <xdr:row>10</xdr:row>
      <xdr:rowOff>45719</xdr:rowOff>
    </xdr:from>
    <xdr:to>
      <xdr:col>34</xdr:col>
      <xdr:colOff>130484</xdr:colOff>
      <xdr:row>10</xdr:row>
      <xdr:rowOff>1082040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694A9A99-3636-9272-BF87-AF45EB0BB9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94" t="13953" r="11728" b="28558"/>
        <a:stretch>
          <a:fillRect/>
        </a:stretch>
      </xdr:blipFill>
      <xdr:spPr>
        <a:xfrm>
          <a:off x="4488179" y="2743199"/>
          <a:ext cx="1646865" cy="1036321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21</xdr:row>
      <xdr:rowOff>45719</xdr:rowOff>
    </xdr:from>
    <xdr:to>
      <xdr:col>34</xdr:col>
      <xdr:colOff>106680</xdr:colOff>
      <xdr:row>21</xdr:row>
      <xdr:rowOff>1100266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B61011B1-C647-4563-CBF1-07FCE35314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81" t="11259" r="11371" b="29431"/>
        <a:stretch>
          <a:fillRect/>
        </a:stretch>
      </xdr:blipFill>
      <xdr:spPr>
        <a:xfrm>
          <a:off x="4495800" y="6332219"/>
          <a:ext cx="1615440" cy="105454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</xdr:row>
      <xdr:rowOff>15240</xdr:rowOff>
    </xdr:from>
    <xdr:to>
      <xdr:col>4</xdr:col>
      <xdr:colOff>132620</xdr:colOff>
      <xdr:row>5</xdr:row>
      <xdr:rowOff>1135380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45BE08D1-4DF8-8807-7F1C-4206C0CDCF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50" t="17768" r="8507" b="20138"/>
        <a:stretch>
          <a:fillRect/>
        </a:stretch>
      </xdr:blipFill>
      <xdr:spPr>
        <a:xfrm>
          <a:off x="266700" y="967740"/>
          <a:ext cx="1755680" cy="1120140"/>
        </a:xfrm>
        <a:prstGeom prst="rect">
          <a:avLst/>
        </a:prstGeom>
      </xdr:spPr>
    </xdr:pic>
    <xdr:clientData/>
  </xdr:twoCellAnchor>
  <xdr:twoCellAnchor editAs="oneCell">
    <xdr:from>
      <xdr:col>23</xdr:col>
      <xdr:colOff>38099</xdr:colOff>
      <xdr:row>16</xdr:row>
      <xdr:rowOff>30480</xdr:rowOff>
    </xdr:from>
    <xdr:to>
      <xdr:col>34</xdr:col>
      <xdr:colOff>114300</xdr:colOff>
      <xdr:row>16</xdr:row>
      <xdr:rowOff>1082040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92A16898-27D8-CD3A-EE89-EA6083035A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57" t="17969" r="10059" b="23828"/>
        <a:stretch>
          <a:fillRect/>
        </a:stretch>
      </xdr:blipFill>
      <xdr:spPr>
        <a:xfrm>
          <a:off x="4533899" y="4572000"/>
          <a:ext cx="1584961" cy="1051560"/>
        </a:xfrm>
        <a:prstGeom prst="rect">
          <a:avLst/>
        </a:prstGeom>
      </xdr:spPr>
    </xdr:pic>
    <xdr:clientData/>
  </xdr:twoCellAnchor>
  <xdr:twoCellAnchor editAs="oneCell">
    <xdr:from>
      <xdr:col>44</xdr:col>
      <xdr:colOff>121919</xdr:colOff>
      <xdr:row>16</xdr:row>
      <xdr:rowOff>60959</xdr:rowOff>
    </xdr:from>
    <xdr:to>
      <xdr:col>56</xdr:col>
      <xdr:colOff>131378</xdr:colOff>
      <xdr:row>16</xdr:row>
      <xdr:rowOff>1021080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DDA5530C-AC3F-849F-42B8-18CF8EEA6E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69" t="10776" b="34550"/>
        <a:stretch>
          <a:fillRect/>
        </a:stretch>
      </xdr:blipFill>
      <xdr:spPr>
        <a:xfrm>
          <a:off x="8762999" y="4602479"/>
          <a:ext cx="1655379" cy="960121"/>
        </a:xfrm>
        <a:prstGeom prst="rect">
          <a:avLst/>
        </a:prstGeom>
      </xdr:spPr>
    </xdr:pic>
    <xdr:clientData/>
  </xdr:twoCellAnchor>
  <xdr:twoCellAnchor editAs="oneCell">
    <xdr:from>
      <xdr:col>38</xdr:col>
      <xdr:colOff>38100</xdr:colOff>
      <xdr:row>21</xdr:row>
      <xdr:rowOff>53339</xdr:rowOff>
    </xdr:from>
    <xdr:to>
      <xdr:col>41</xdr:col>
      <xdr:colOff>83820</xdr:colOff>
      <xdr:row>21</xdr:row>
      <xdr:rowOff>1120140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F3F9DB06-89E9-AA69-652E-D895FE392C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59" t="5656" r="10296" b="38016"/>
        <a:stretch>
          <a:fillRect/>
        </a:stretch>
      </xdr:blipFill>
      <xdr:spPr>
        <a:xfrm>
          <a:off x="6591300" y="6339839"/>
          <a:ext cx="1722120" cy="1066801"/>
        </a:xfrm>
        <a:prstGeom prst="rect">
          <a:avLst/>
        </a:prstGeom>
      </xdr:spPr>
    </xdr:pic>
    <xdr:clientData/>
  </xdr:twoCellAnchor>
  <xdr:twoCellAnchor editAs="oneCell">
    <xdr:from>
      <xdr:col>38</xdr:col>
      <xdr:colOff>30480</xdr:colOff>
      <xdr:row>10</xdr:row>
      <xdr:rowOff>51894</xdr:rowOff>
    </xdr:from>
    <xdr:to>
      <xdr:col>41</xdr:col>
      <xdr:colOff>60960</xdr:colOff>
      <xdr:row>10</xdr:row>
      <xdr:rowOff>1097279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0A165479-B96E-7BA4-5D80-C32E213148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54" t="10145" r="7377" b="29399"/>
        <a:stretch>
          <a:fillRect/>
        </a:stretch>
      </xdr:blipFill>
      <xdr:spPr>
        <a:xfrm>
          <a:off x="6583680" y="2749374"/>
          <a:ext cx="1706880" cy="1045385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10</xdr:row>
      <xdr:rowOff>30479</xdr:rowOff>
    </xdr:from>
    <xdr:to>
      <xdr:col>4</xdr:col>
      <xdr:colOff>99060</xdr:colOff>
      <xdr:row>10</xdr:row>
      <xdr:rowOff>1104900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9CD77663-E21B-05DB-BDB3-E0AB3B6D1E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20" t="6529" r="10309" b="33448"/>
        <a:stretch>
          <a:fillRect/>
        </a:stretch>
      </xdr:blipFill>
      <xdr:spPr>
        <a:xfrm>
          <a:off x="297180" y="2727959"/>
          <a:ext cx="1691640" cy="1074421"/>
        </a:xfrm>
        <a:prstGeom prst="rect">
          <a:avLst/>
        </a:prstGeom>
      </xdr:spPr>
    </xdr:pic>
    <xdr:clientData/>
  </xdr:twoCellAnchor>
  <xdr:twoCellAnchor editAs="oneCell">
    <xdr:from>
      <xdr:col>38</xdr:col>
      <xdr:colOff>7621</xdr:colOff>
      <xdr:row>5</xdr:row>
      <xdr:rowOff>15240</xdr:rowOff>
    </xdr:from>
    <xdr:to>
      <xdr:col>41</xdr:col>
      <xdr:colOff>121921</xdr:colOff>
      <xdr:row>5</xdr:row>
      <xdr:rowOff>1108676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734F6F18-841B-87E5-1EDC-3EF7284C71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86" t="14112" r="3704" b="26173"/>
        <a:stretch>
          <a:fillRect/>
        </a:stretch>
      </xdr:blipFill>
      <xdr:spPr>
        <a:xfrm>
          <a:off x="6560821" y="967740"/>
          <a:ext cx="1790700" cy="1093436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</xdr:colOff>
      <xdr:row>10</xdr:row>
      <xdr:rowOff>53340</xdr:rowOff>
    </xdr:from>
    <xdr:to>
      <xdr:col>19</xdr:col>
      <xdr:colOff>106680</xdr:colOff>
      <xdr:row>10</xdr:row>
      <xdr:rowOff>1097280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746AFFED-ACC6-CB36-9121-FC8B36BFDA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98" t="8064" r="8870" b="27419"/>
        <a:stretch>
          <a:fillRect/>
        </a:stretch>
      </xdr:blipFill>
      <xdr:spPr>
        <a:xfrm>
          <a:off x="2461260" y="2750820"/>
          <a:ext cx="1592580" cy="1043940"/>
        </a:xfrm>
        <a:prstGeom prst="rect">
          <a:avLst/>
        </a:prstGeom>
      </xdr:spPr>
    </xdr:pic>
    <xdr:clientData/>
  </xdr:twoCellAnchor>
  <xdr:twoCellAnchor editAs="oneCell">
    <xdr:from>
      <xdr:col>33</xdr:col>
      <xdr:colOff>76200</xdr:colOff>
      <xdr:row>24</xdr:row>
      <xdr:rowOff>16951</xdr:rowOff>
    </xdr:from>
    <xdr:to>
      <xdr:col>57</xdr:col>
      <xdr:colOff>129540</xdr:colOff>
      <xdr:row>33</xdr:row>
      <xdr:rowOff>53339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F9033A4E-3ECC-37F3-D758-A5D805E09D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940" r="7877" b="30719"/>
        <a:stretch>
          <a:fillRect/>
        </a:stretch>
      </xdr:blipFill>
      <xdr:spPr>
        <a:xfrm>
          <a:off x="5943600" y="7705531"/>
          <a:ext cx="4610100" cy="1476568"/>
        </a:xfrm>
        <a:prstGeom prst="rect">
          <a:avLst/>
        </a:prstGeom>
      </xdr:spPr>
    </xdr:pic>
    <xdr:clientData/>
  </xdr:twoCellAnchor>
  <xdr:twoCellAnchor editAs="oneCell">
    <xdr:from>
      <xdr:col>2</xdr:col>
      <xdr:colOff>205740</xdr:colOff>
      <xdr:row>285</xdr:row>
      <xdr:rowOff>60960</xdr:rowOff>
    </xdr:from>
    <xdr:to>
      <xdr:col>27</xdr:col>
      <xdr:colOff>135032</xdr:colOff>
      <xdr:row>300</xdr:row>
      <xdr:rowOff>99060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9EB0E67C-A73A-36CC-FADC-4526DE1E13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973"/>
        <a:stretch>
          <a:fillRect/>
        </a:stretch>
      </xdr:blipFill>
      <xdr:spPr>
        <a:xfrm>
          <a:off x="556260" y="49712880"/>
          <a:ext cx="4623212" cy="2324100"/>
        </a:xfrm>
        <a:prstGeom prst="rect">
          <a:avLst/>
        </a:prstGeom>
      </xdr:spPr>
    </xdr:pic>
    <xdr:clientData/>
  </xdr:twoCellAnchor>
  <xdr:twoCellAnchor editAs="oneCell">
    <xdr:from>
      <xdr:col>32</xdr:col>
      <xdr:colOff>53340</xdr:colOff>
      <xdr:row>285</xdr:row>
      <xdr:rowOff>63778</xdr:rowOff>
    </xdr:from>
    <xdr:to>
      <xdr:col>58</xdr:col>
      <xdr:colOff>47372</xdr:colOff>
      <xdr:row>300</xdr:row>
      <xdr:rowOff>83819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0C66D3A6-4A82-E69A-688D-FB0211405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66" b="17610"/>
        <a:stretch>
          <a:fillRect/>
        </a:stretch>
      </xdr:blipFill>
      <xdr:spPr>
        <a:xfrm>
          <a:off x="5783580" y="49715698"/>
          <a:ext cx="4825112" cy="2306041"/>
        </a:xfrm>
        <a:prstGeom prst="rect">
          <a:avLst/>
        </a:prstGeom>
      </xdr:spPr>
    </xdr:pic>
    <xdr:clientData/>
  </xdr:twoCellAnchor>
  <xdr:twoCellAnchor editAs="oneCell">
    <xdr:from>
      <xdr:col>23</xdr:col>
      <xdr:colOff>15240</xdr:colOff>
      <xdr:row>5</xdr:row>
      <xdr:rowOff>30479</xdr:rowOff>
    </xdr:from>
    <xdr:to>
      <xdr:col>34</xdr:col>
      <xdr:colOff>127936</xdr:colOff>
      <xdr:row>5</xdr:row>
      <xdr:rowOff>1097280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6872D390-10FB-8BF1-C902-BBC9641387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09" t="6155" r="8362" b="34271"/>
        <a:stretch>
          <a:fillRect/>
        </a:stretch>
      </xdr:blipFill>
      <xdr:spPr>
        <a:xfrm>
          <a:off x="4511040" y="982979"/>
          <a:ext cx="1621456" cy="1066801"/>
        </a:xfrm>
        <a:prstGeom prst="rect">
          <a:avLst/>
        </a:prstGeom>
      </xdr:spPr>
    </xdr:pic>
    <xdr:clientData/>
  </xdr:twoCellAnchor>
  <xdr:twoCellAnchor editAs="oneCell">
    <xdr:from>
      <xdr:col>8</xdr:col>
      <xdr:colOff>7620</xdr:colOff>
      <xdr:row>5</xdr:row>
      <xdr:rowOff>22860</xdr:rowOff>
    </xdr:from>
    <xdr:to>
      <xdr:col>20</xdr:col>
      <xdr:colOff>22860</xdr:colOff>
      <xdr:row>5</xdr:row>
      <xdr:rowOff>1135380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65A59493-C910-5EAD-15D3-1F6E78C9E9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32" t="15065" r="13523" b="23306"/>
        <a:stretch>
          <a:fillRect/>
        </a:stretch>
      </xdr:blipFill>
      <xdr:spPr>
        <a:xfrm>
          <a:off x="2446020" y="975360"/>
          <a:ext cx="1661160" cy="1112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3300"/>
        </a:solidFill>
        <a:ln>
          <a:noFill/>
        </a:ln>
      </a:spPr>
      <a:bodyPr vertOverflow="clip" vert="wordArtVertRtl" wrap="square" lIns="0" tIns="0" rIns="0" bIns="0" anchor="ctr" upright="1"/>
      <a:lstStyle>
        <a:defPPr algn="l" rtl="0">
          <a:defRPr sz="1200" b="0" i="0" u="none" strike="noStrike" baseline="0">
            <a:solidFill>
              <a:srgbClr val="FF0000"/>
            </a:solidFill>
            <a:latin typeface="AR P丸ゴシック体M"/>
            <a:ea typeface="AR P丸ゴシック体M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15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12" customHeight="1" x14ac:dyDescent="0.2"/>
  <cols>
    <col min="1" max="1" width="3.6640625" style="36" customWidth="1"/>
    <col min="2" max="2" width="1.44140625" style="38" customWidth="1"/>
    <col min="3" max="3" width="10.77734375" style="38" customWidth="1"/>
    <col min="4" max="4" width="11.6640625" style="38" customWidth="1"/>
    <col min="5" max="39" width="2" style="38" customWidth="1"/>
    <col min="40" max="40" width="10.77734375" style="38" customWidth="1"/>
    <col min="41" max="41" width="11.6640625" style="38" customWidth="1"/>
    <col min="42" max="61" width="2" style="38" customWidth="1"/>
    <col min="62" max="77" width="2" style="36" customWidth="1"/>
    <col min="78" max="84" width="2" style="38" customWidth="1"/>
    <col min="85" max="16384" width="9" style="38"/>
  </cols>
  <sheetData>
    <row r="1" spans="1:77" ht="25.8" x14ac:dyDescent="0.2">
      <c r="A1" s="165"/>
      <c r="B1" s="165"/>
      <c r="C1" s="166" t="s">
        <v>0</v>
      </c>
      <c r="D1" s="165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202"/>
      <c r="S1" s="202"/>
      <c r="T1" s="202"/>
      <c r="U1" s="203"/>
      <c r="V1" s="203"/>
      <c r="W1" s="203"/>
      <c r="X1" s="203"/>
      <c r="Y1" s="203"/>
      <c r="Z1" s="203"/>
      <c r="AA1" s="203"/>
      <c r="AB1" s="203"/>
      <c r="AC1" s="208"/>
      <c r="AD1" s="208"/>
      <c r="AE1" s="208"/>
      <c r="AF1" s="208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165"/>
      <c r="BC1" s="165"/>
      <c r="BD1" s="165"/>
      <c r="BE1" s="165"/>
      <c r="BF1" s="165"/>
      <c r="BG1" s="165"/>
      <c r="BH1" s="165"/>
      <c r="BI1" s="165"/>
      <c r="BJ1" s="165"/>
      <c r="BX1" s="38"/>
      <c r="BY1" s="38"/>
    </row>
    <row r="2" spans="1:77" ht="10.050000000000001" customHeight="1" x14ac:dyDescent="0.2">
      <c r="A2" s="3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F2" s="168"/>
      <c r="BG2" s="168"/>
      <c r="BH2" s="168"/>
      <c r="BI2" s="168"/>
      <c r="BJ2" s="168"/>
      <c r="BK2" s="168"/>
      <c r="BY2" s="38"/>
    </row>
    <row r="3" spans="1:77" ht="14.4" x14ac:dyDescent="0.2">
      <c r="A3" s="38"/>
      <c r="B3" s="169" t="s">
        <v>1</v>
      </c>
      <c r="C3" s="169"/>
      <c r="D3" s="169"/>
      <c r="E3" s="169"/>
      <c r="F3" s="170"/>
      <c r="G3" s="170"/>
      <c r="H3" s="170"/>
      <c r="I3" s="169" t="s">
        <v>2</v>
      </c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70"/>
      <c r="V3" s="170"/>
      <c r="W3" s="170"/>
      <c r="X3" s="169" t="s">
        <v>3</v>
      </c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70"/>
      <c r="AJ3" s="170"/>
      <c r="AK3" s="170"/>
      <c r="AL3" s="170"/>
      <c r="AM3" s="169" t="s">
        <v>4</v>
      </c>
      <c r="AN3" s="170"/>
      <c r="AO3" s="170"/>
      <c r="AP3" s="164"/>
      <c r="AQ3" s="170"/>
      <c r="AR3" s="164"/>
      <c r="AS3" s="164"/>
      <c r="AT3" s="164"/>
      <c r="AU3" s="164"/>
      <c r="AV3" s="164"/>
      <c r="AW3" s="164"/>
      <c r="AX3" s="164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</row>
    <row r="4" spans="1:77" ht="13.05" customHeight="1" x14ac:dyDescent="0.2">
      <c r="A4" s="38"/>
      <c r="B4" s="607" t="s">
        <v>54</v>
      </c>
      <c r="C4" s="608"/>
      <c r="D4" s="609" t="s">
        <v>38</v>
      </c>
      <c r="E4" s="610"/>
      <c r="F4" s="116"/>
      <c r="G4" s="116"/>
      <c r="H4" s="171"/>
      <c r="I4" s="607" t="s">
        <v>98</v>
      </c>
      <c r="J4" s="609"/>
      <c r="K4" s="609"/>
      <c r="L4" s="609"/>
      <c r="M4" s="609"/>
      <c r="N4" s="609"/>
      <c r="O4" s="609" t="s">
        <v>99</v>
      </c>
      <c r="P4" s="609"/>
      <c r="Q4" s="609"/>
      <c r="R4" s="609"/>
      <c r="S4" s="609"/>
      <c r="T4" s="610"/>
      <c r="U4" s="204"/>
      <c r="V4" s="204"/>
      <c r="W4" s="205"/>
      <c r="X4" s="607" t="s">
        <v>131</v>
      </c>
      <c r="Y4" s="609"/>
      <c r="Z4" s="609"/>
      <c r="AA4" s="609"/>
      <c r="AB4" s="609"/>
      <c r="AC4" s="609"/>
      <c r="AD4" s="609" t="s">
        <v>132</v>
      </c>
      <c r="AE4" s="609"/>
      <c r="AF4" s="609"/>
      <c r="AG4" s="609"/>
      <c r="AH4" s="609"/>
      <c r="AI4" s="610"/>
      <c r="AJ4" s="204"/>
      <c r="AK4" s="212"/>
      <c r="AL4" s="212"/>
      <c r="AM4" s="607" t="s">
        <v>213</v>
      </c>
      <c r="AN4" s="609"/>
      <c r="AO4" s="609" t="s">
        <v>210</v>
      </c>
      <c r="AP4" s="610"/>
      <c r="AQ4" s="215"/>
      <c r="AR4" s="216"/>
      <c r="AS4" s="217"/>
      <c r="AT4" s="217"/>
      <c r="AU4" s="217"/>
      <c r="AV4" s="217"/>
      <c r="AW4" s="217"/>
      <c r="AX4" s="217"/>
      <c r="AY4" s="217"/>
      <c r="AZ4" s="36"/>
      <c r="BA4" s="36"/>
      <c r="BB4" s="36"/>
      <c r="BC4" s="36"/>
      <c r="BD4" s="36"/>
      <c r="BE4" s="36"/>
      <c r="BF4" s="36"/>
      <c r="BG4" s="36"/>
      <c r="BH4" s="36"/>
      <c r="BI4" s="36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</row>
    <row r="5" spans="1:77" ht="13.05" customHeight="1" x14ac:dyDescent="0.2">
      <c r="A5" s="38"/>
      <c r="B5" s="616" t="s">
        <v>55</v>
      </c>
      <c r="C5" s="617"/>
      <c r="D5" s="618" t="s">
        <v>56</v>
      </c>
      <c r="E5" s="619"/>
      <c r="F5" s="116"/>
      <c r="G5" s="116"/>
      <c r="H5" s="171"/>
      <c r="I5" s="620" t="s">
        <v>102</v>
      </c>
      <c r="J5" s="618"/>
      <c r="K5" s="618"/>
      <c r="L5" s="618"/>
      <c r="M5" s="618"/>
      <c r="N5" s="618"/>
      <c r="O5" s="618" t="s">
        <v>99</v>
      </c>
      <c r="P5" s="618"/>
      <c r="Q5" s="618"/>
      <c r="R5" s="618"/>
      <c r="S5" s="618"/>
      <c r="T5" s="619"/>
      <c r="U5" s="204"/>
      <c r="V5" s="204"/>
      <c r="W5" s="205"/>
      <c r="X5" s="620" t="s">
        <v>135</v>
      </c>
      <c r="Y5" s="618"/>
      <c r="Z5" s="618"/>
      <c r="AA5" s="618"/>
      <c r="AB5" s="618"/>
      <c r="AC5" s="618"/>
      <c r="AD5" s="618" t="s">
        <v>132</v>
      </c>
      <c r="AE5" s="618"/>
      <c r="AF5" s="618"/>
      <c r="AG5" s="618"/>
      <c r="AH5" s="618"/>
      <c r="AI5" s="619"/>
      <c r="AJ5" s="204"/>
      <c r="AK5" s="212"/>
      <c r="AL5" s="212"/>
      <c r="AM5" s="615" t="s">
        <v>216</v>
      </c>
      <c r="AN5" s="613"/>
      <c r="AO5" s="613" t="s">
        <v>217</v>
      </c>
      <c r="AP5" s="614"/>
      <c r="AQ5" s="215"/>
      <c r="AR5" s="217"/>
      <c r="AS5" s="217"/>
      <c r="AT5" s="217"/>
      <c r="AU5" s="217"/>
      <c r="AV5" s="217"/>
      <c r="AW5" s="217"/>
      <c r="AX5" s="217"/>
      <c r="AY5" s="217"/>
      <c r="AZ5" s="36"/>
      <c r="BA5" s="36"/>
      <c r="BB5" s="36"/>
      <c r="BC5" s="36"/>
      <c r="BD5" s="36"/>
      <c r="BE5" s="36"/>
      <c r="BF5" s="36"/>
      <c r="BG5" s="36"/>
      <c r="BH5" s="36"/>
      <c r="BI5" s="36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</row>
    <row r="6" spans="1:77" ht="90" customHeight="1" x14ac:dyDescent="0.2">
      <c r="A6" s="38"/>
      <c r="B6" s="392"/>
      <c r="C6" s="393"/>
      <c r="D6" s="394"/>
      <c r="E6" s="395"/>
      <c r="F6" s="116"/>
      <c r="G6" s="116"/>
      <c r="H6" s="171"/>
      <c r="I6" s="396"/>
      <c r="J6" s="394"/>
      <c r="K6" s="394"/>
      <c r="L6" s="394"/>
      <c r="M6" s="394"/>
      <c r="N6" s="394"/>
      <c r="O6" s="394"/>
      <c r="P6" s="394"/>
      <c r="Q6" s="394"/>
      <c r="R6" s="394"/>
      <c r="S6" s="394"/>
      <c r="T6" s="395"/>
      <c r="U6" s="116"/>
      <c r="V6" s="116"/>
      <c r="W6" s="205"/>
      <c r="X6" s="396"/>
      <c r="Y6" s="394"/>
      <c r="Z6" s="394"/>
      <c r="AA6" s="394"/>
      <c r="AB6" s="394"/>
      <c r="AC6" s="394"/>
      <c r="AD6" s="394"/>
      <c r="AE6" s="394"/>
      <c r="AF6" s="394"/>
      <c r="AG6" s="394"/>
      <c r="AH6" s="394"/>
      <c r="AI6" s="395"/>
      <c r="AJ6" s="116"/>
      <c r="AK6" s="212"/>
      <c r="AL6" s="212"/>
      <c r="AM6" s="397"/>
      <c r="AN6" s="398"/>
      <c r="AO6" s="398"/>
      <c r="AP6" s="399"/>
      <c r="AQ6" s="215"/>
      <c r="AR6" s="217"/>
      <c r="AS6" s="217"/>
      <c r="AT6" s="217"/>
      <c r="AU6" s="217"/>
      <c r="AV6" s="217"/>
      <c r="AW6" s="217"/>
      <c r="AX6" s="217"/>
      <c r="AY6" s="217"/>
      <c r="AZ6" s="36"/>
      <c r="BA6" s="36"/>
      <c r="BB6" s="36"/>
      <c r="BC6" s="36"/>
      <c r="BD6" s="36"/>
      <c r="BE6" s="36"/>
      <c r="BF6" s="36"/>
      <c r="BG6" s="36"/>
      <c r="BH6" s="36"/>
      <c r="BI6" s="36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</row>
    <row r="7" spans="1:77" s="36" customFormat="1" ht="7.95" customHeight="1" x14ac:dyDescent="0.2">
      <c r="B7" s="391"/>
      <c r="C7" s="391"/>
      <c r="D7" s="205"/>
      <c r="E7" s="205"/>
      <c r="F7" s="116"/>
      <c r="G7" s="116"/>
      <c r="H7" s="171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116"/>
      <c r="V7" s="116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116"/>
      <c r="AK7" s="212"/>
      <c r="AL7" s="212"/>
      <c r="AM7" s="205"/>
      <c r="AN7" s="205"/>
      <c r="AO7" s="205"/>
      <c r="AP7" s="205"/>
      <c r="AQ7" s="215"/>
      <c r="AR7" s="216"/>
      <c r="AS7" s="216"/>
      <c r="AT7" s="216"/>
      <c r="AU7" s="216"/>
      <c r="AV7" s="216"/>
      <c r="AW7" s="216"/>
      <c r="AX7" s="216"/>
      <c r="AY7" s="216"/>
    </row>
    <row r="8" spans="1:77" ht="14.4" x14ac:dyDescent="0.2">
      <c r="A8" s="38"/>
      <c r="B8" s="169" t="s">
        <v>5</v>
      </c>
      <c r="C8" s="169"/>
      <c r="D8" s="169"/>
      <c r="E8" s="169"/>
      <c r="F8" s="170"/>
      <c r="G8" s="170"/>
      <c r="H8" s="170"/>
      <c r="I8" s="169" t="s">
        <v>6</v>
      </c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70"/>
      <c r="V8" s="170"/>
      <c r="W8" s="170"/>
      <c r="X8" s="169" t="s">
        <v>7</v>
      </c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70"/>
      <c r="AK8" s="170"/>
      <c r="AL8" s="170"/>
      <c r="AM8" s="169" t="s">
        <v>8</v>
      </c>
      <c r="AN8" s="170"/>
      <c r="AO8" s="170"/>
      <c r="AP8" s="169"/>
      <c r="AQ8" s="170"/>
      <c r="AR8" s="164"/>
      <c r="AS8" s="164"/>
      <c r="AT8" s="164"/>
      <c r="AU8" s="164"/>
      <c r="AV8" s="164"/>
      <c r="AW8" s="164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</row>
    <row r="9" spans="1:77" ht="13.05" customHeight="1" x14ac:dyDescent="0.2">
      <c r="A9" s="38"/>
      <c r="B9" s="607" t="s">
        <v>37</v>
      </c>
      <c r="C9" s="608"/>
      <c r="D9" s="609" t="s">
        <v>38</v>
      </c>
      <c r="E9" s="610"/>
      <c r="F9" s="116"/>
      <c r="G9" s="116"/>
      <c r="H9" s="171"/>
      <c r="I9" s="607" t="s">
        <v>86</v>
      </c>
      <c r="J9" s="609"/>
      <c r="K9" s="609"/>
      <c r="L9" s="609"/>
      <c r="M9" s="609"/>
      <c r="N9" s="609"/>
      <c r="O9" s="609" t="s">
        <v>33</v>
      </c>
      <c r="P9" s="609"/>
      <c r="Q9" s="609"/>
      <c r="R9" s="609"/>
      <c r="S9" s="609"/>
      <c r="T9" s="610"/>
      <c r="U9" s="204"/>
      <c r="V9" s="204"/>
      <c r="W9" s="205"/>
      <c r="X9" s="607" t="s">
        <v>133</v>
      </c>
      <c r="Y9" s="609"/>
      <c r="Z9" s="609"/>
      <c r="AA9" s="609"/>
      <c r="AB9" s="609"/>
      <c r="AC9" s="609"/>
      <c r="AD9" s="609" t="s">
        <v>134</v>
      </c>
      <c r="AE9" s="609"/>
      <c r="AF9" s="609"/>
      <c r="AG9" s="609"/>
      <c r="AH9" s="609"/>
      <c r="AI9" s="610"/>
      <c r="AJ9" s="204"/>
      <c r="AK9" s="212"/>
      <c r="AL9" s="212"/>
      <c r="AM9" s="607" t="s">
        <v>198</v>
      </c>
      <c r="AN9" s="609"/>
      <c r="AO9" s="609" t="s">
        <v>199</v>
      </c>
      <c r="AP9" s="610"/>
      <c r="AQ9" s="215"/>
      <c r="AR9" s="216"/>
      <c r="AS9" s="217"/>
      <c r="AT9" s="217"/>
      <c r="AU9" s="217"/>
      <c r="AV9" s="217"/>
      <c r="AW9" s="217"/>
      <c r="AX9" s="217"/>
      <c r="AY9" s="217"/>
      <c r="AZ9" s="36"/>
      <c r="BA9" s="36"/>
      <c r="BB9" s="36"/>
      <c r="BC9" s="36"/>
      <c r="BD9" s="36"/>
      <c r="BE9" s="36"/>
      <c r="BF9" s="36"/>
      <c r="BG9" s="36"/>
      <c r="BH9" s="36"/>
      <c r="BI9" s="36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</row>
    <row r="10" spans="1:77" ht="13.05" customHeight="1" x14ac:dyDescent="0.2">
      <c r="A10" s="38"/>
      <c r="B10" s="611" t="s">
        <v>40</v>
      </c>
      <c r="C10" s="612"/>
      <c r="D10" s="613" t="s">
        <v>38</v>
      </c>
      <c r="E10" s="614"/>
      <c r="F10" s="116"/>
      <c r="G10" s="116"/>
      <c r="H10" s="171"/>
      <c r="I10" s="615" t="s">
        <v>89</v>
      </c>
      <c r="J10" s="613"/>
      <c r="K10" s="613"/>
      <c r="L10" s="613"/>
      <c r="M10" s="613"/>
      <c r="N10" s="613"/>
      <c r="O10" s="613" t="s">
        <v>33</v>
      </c>
      <c r="P10" s="613"/>
      <c r="Q10" s="613"/>
      <c r="R10" s="613"/>
      <c r="S10" s="613"/>
      <c r="T10" s="614"/>
      <c r="U10" s="204"/>
      <c r="V10" s="204"/>
      <c r="W10" s="205"/>
      <c r="X10" s="615" t="s">
        <v>136</v>
      </c>
      <c r="Y10" s="613"/>
      <c r="Z10" s="613"/>
      <c r="AA10" s="613"/>
      <c r="AB10" s="613"/>
      <c r="AC10" s="613"/>
      <c r="AD10" s="613" t="s">
        <v>134</v>
      </c>
      <c r="AE10" s="613"/>
      <c r="AF10" s="613"/>
      <c r="AG10" s="613"/>
      <c r="AH10" s="613"/>
      <c r="AI10" s="614"/>
      <c r="AJ10" s="204"/>
      <c r="AK10" s="212"/>
      <c r="AL10" s="212"/>
      <c r="AM10" s="615" t="s">
        <v>202</v>
      </c>
      <c r="AN10" s="613"/>
      <c r="AO10" s="613" t="s">
        <v>199</v>
      </c>
      <c r="AP10" s="614"/>
      <c r="AQ10" s="215"/>
      <c r="AR10" s="217"/>
      <c r="AS10" s="217"/>
      <c r="AT10" s="217"/>
      <c r="AU10" s="217"/>
      <c r="AV10" s="217"/>
      <c r="AW10" s="217"/>
      <c r="AX10" s="217"/>
      <c r="AY10" s="217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</row>
    <row r="11" spans="1:77" ht="90" customHeight="1" x14ac:dyDescent="0.2">
      <c r="A11" s="38"/>
      <c r="B11" s="392"/>
      <c r="C11" s="393"/>
      <c r="D11" s="394"/>
      <c r="E11" s="395"/>
      <c r="F11" s="116"/>
      <c r="G11" s="116"/>
      <c r="H11" s="171"/>
      <c r="I11" s="396"/>
      <c r="J11" s="394"/>
      <c r="K11" s="394"/>
      <c r="L11" s="394"/>
      <c r="M11" s="394"/>
      <c r="N11" s="394"/>
      <c r="O11" s="394"/>
      <c r="P11" s="394"/>
      <c r="Q11" s="394"/>
      <c r="R11" s="394"/>
      <c r="S11" s="394"/>
      <c r="T11" s="395"/>
      <c r="U11" s="116"/>
      <c r="V11" s="116"/>
      <c r="W11" s="205"/>
      <c r="X11" s="396"/>
      <c r="Y11" s="394"/>
      <c r="Z11" s="394"/>
      <c r="AA11" s="394"/>
      <c r="AB11" s="394"/>
      <c r="AC11" s="394"/>
      <c r="AD11" s="394"/>
      <c r="AE11" s="394"/>
      <c r="AF11" s="394"/>
      <c r="AG11" s="394"/>
      <c r="AH11" s="394"/>
      <c r="AI11" s="395"/>
      <c r="AJ11" s="116"/>
      <c r="AK11" s="212"/>
      <c r="AL11" s="212"/>
      <c r="AM11" s="397"/>
      <c r="AN11" s="398"/>
      <c r="AO11" s="398"/>
      <c r="AP11" s="399"/>
      <c r="AQ11" s="215"/>
      <c r="AR11" s="217"/>
      <c r="AS11" s="217"/>
      <c r="AT11" s="217"/>
      <c r="AU11" s="217"/>
      <c r="AV11" s="217"/>
      <c r="AW11" s="217"/>
      <c r="AX11" s="217"/>
      <c r="AY11" s="217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</row>
    <row r="12" spans="1:77" s="36" customFormat="1" ht="7.95" customHeight="1" x14ac:dyDescent="0.2">
      <c r="B12" s="391"/>
      <c r="C12" s="391"/>
      <c r="D12" s="205"/>
      <c r="E12" s="205"/>
      <c r="F12" s="116"/>
      <c r="G12" s="116"/>
      <c r="H12" s="171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116"/>
      <c r="V12" s="116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116"/>
      <c r="AK12" s="212"/>
      <c r="AL12" s="212"/>
      <c r="AM12" s="205"/>
      <c r="AN12" s="205"/>
      <c r="AO12" s="205"/>
      <c r="AP12" s="205"/>
      <c r="AQ12" s="215"/>
      <c r="AR12" s="216"/>
      <c r="AS12" s="216"/>
      <c r="AT12" s="216"/>
      <c r="AU12" s="216"/>
      <c r="AV12" s="216"/>
      <c r="AW12" s="216"/>
      <c r="AX12" s="216"/>
      <c r="AY12" s="216"/>
    </row>
    <row r="13" spans="1:77" ht="7.95" customHeight="1" x14ac:dyDescent="0.2">
      <c r="A13" s="38"/>
      <c r="B13" s="36"/>
      <c r="C13" s="39"/>
      <c r="D13" s="40"/>
      <c r="E13" s="40"/>
      <c r="F13" s="40"/>
      <c r="G13" s="40"/>
      <c r="H13" s="40"/>
      <c r="I13" s="40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9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1"/>
      <c r="AU13" s="201"/>
      <c r="AV13" s="201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</row>
    <row r="14" spans="1:77" s="164" customFormat="1" ht="14.4" x14ac:dyDescent="0.2">
      <c r="B14" s="169" t="s">
        <v>9</v>
      </c>
      <c r="C14" s="169"/>
      <c r="D14" s="169"/>
      <c r="E14" s="169"/>
      <c r="F14" s="170"/>
      <c r="G14" s="170"/>
      <c r="H14" s="170"/>
      <c r="I14" s="169" t="s">
        <v>10</v>
      </c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70"/>
      <c r="V14" s="170"/>
      <c r="W14" s="170"/>
      <c r="X14" s="169" t="s">
        <v>11</v>
      </c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0"/>
      <c r="AL14" s="170"/>
      <c r="AM14" s="169" t="s">
        <v>12</v>
      </c>
      <c r="AN14" s="170"/>
      <c r="AO14" s="170"/>
      <c r="AP14" s="169"/>
      <c r="AQ14" s="170"/>
      <c r="AT14" s="169" t="s">
        <v>13</v>
      </c>
    </row>
    <row r="15" spans="1:77" ht="13.05" customHeight="1" x14ac:dyDescent="0.2">
      <c r="A15" s="38"/>
      <c r="B15" s="605" t="s">
        <v>239</v>
      </c>
      <c r="C15" s="606"/>
      <c r="D15" s="598" t="s">
        <v>38</v>
      </c>
      <c r="E15" s="599"/>
      <c r="F15" s="116"/>
      <c r="G15" s="116"/>
      <c r="H15" s="171"/>
      <c r="I15" s="605" t="s">
        <v>249</v>
      </c>
      <c r="J15" s="598"/>
      <c r="K15" s="598"/>
      <c r="L15" s="598"/>
      <c r="M15" s="598"/>
      <c r="N15" s="598"/>
      <c r="O15" s="598" t="s">
        <v>153</v>
      </c>
      <c r="P15" s="598"/>
      <c r="Q15" s="598"/>
      <c r="R15" s="598"/>
      <c r="S15" s="598"/>
      <c r="T15" s="599"/>
      <c r="U15" s="204"/>
      <c r="V15" s="204"/>
      <c r="W15" s="205"/>
      <c r="X15" s="605" t="s">
        <v>276</v>
      </c>
      <c r="Y15" s="598"/>
      <c r="Z15" s="598"/>
      <c r="AA15" s="598"/>
      <c r="AB15" s="598"/>
      <c r="AC15" s="598"/>
      <c r="AD15" s="598" t="s">
        <v>101</v>
      </c>
      <c r="AE15" s="598"/>
      <c r="AF15" s="598"/>
      <c r="AG15" s="598"/>
      <c r="AH15" s="598"/>
      <c r="AI15" s="599"/>
      <c r="AJ15" s="204"/>
      <c r="AK15" s="212"/>
      <c r="AL15" s="212"/>
      <c r="AM15" s="605" t="s">
        <v>288</v>
      </c>
      <c r="AN15" s="598"/>
      <c r="AO15" s="598" t="s">
        <v>210</v>
      </c>
      <c r="AP15" s="599"/>
      <c r="AQ15" s="215"/>
      <c r="AR15" s="218"/>
      <c r="AS15" s="219"/>
      <c r="AT15" s="605" t="s">
        <v>292</v>
      </c>
      <c r="AU15" s="598"/>
      <c r="AV15" s="598"/>
      <c r="AW15" s="598"/>
      <c r="AX15" s="598"/>
      <c r="AY15" s="598"/>
      <c r="AZ15" s="598" t="s">
        <v>141</v>
      </c>
      <c r="BA15" s="598"/>
      <c r="BB15" s="598"/>
      <c r="BC15" s="598"/>
      <c r="BD15" s="598"/>
      <c r="BE15" s="599"/>
      <c r="BF15" s="36"/>
      <c r="BG15" s="36"/>
      <c r="BH15" s="36"/>
      <c r="BI15" s="36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</row>
    <row r="16" spans="1:77" ht="13.05" customHeight="1" x14ac:dyDescent="0.2">
      <c r="A16" s="38"/>
      <c r="B16" s="600" t="s">
        <v>241</v>
      </c>
      <c r="C16" s="601"/>
      <c r="D16" s="602" t="s">
        <v>242</v>
      </c>
      <c r="E16" s="603"/>
      <c r="F16" s="116"/>
      <c r="G16" s="116"/>
      <c r="H16" s="171"/>
      <c r="I16" s="604" t="s">
        <v>251</v>
      </c>
      <c r="J16" s="602"/>
      <c r="K16" s="602"/>
      <c r="L16" s="602"/>
      <c r="M16" s="602"/>
      <c r="N16" s="602"/>
      <c r="O16" s="602" t="s">
        <v>74</v>
      </c>
      <c r="P16" s="602"/>
      <c r="Q16" s="602"/>
      <c r="R16" s="602"/>
      <c r="S16" s="602"/>
      <c r="T16" s="603"/>
      <c r="U16" s="204"/>
      <c r="V16" s="204"/>
      <c r="W16" s="205"/>
      <c r="X16" s="604" t="s">
        <v>277</v>
      </c>
      <c r="Y16" s="602"/>
      <c r="Z16" s="602"/>
      <c r="AA16" s="602"/>
      <c r="AB16" s="602"/>
      <c r="AC16" s="602"/>
      <c r="AD16" s="602" t="s">
        <v>101</v>
      </c>
      <c r="AE16" s="602"/>
      <c r="AF16" s="602"/>
      <c r="AG16" s="602"/>
      <c r="AH16" s="602"/>
      <c r="AI16" s="603"/>
      <c r="AJ16" s="204"/>
      <c r="AK16" s="212"/>
      <c r="AL16" s="212"/>
      <c r="AM16" s="604" t="s">
        <v>289</v>
      </c>
      <c r="AN16" s="602"/>
      <c r="AO16" s="602" t="s">
        <v>217</v>
      </c>
      <c r="AP16" s="603"/>
      <c r="AQ16" s="215"/>
      <c r="AR16" s="219"/>
      <c r="AS16" s="219"/>
      <c r="AT16" s="604" t="s">
        <v>293</v>
      </c>
      <c r="AU16" s="602"/>
      <c r="AV16" s="602"/>
      <c r="AW16" s="602"/>
      <c r="AX16" s="602"/>
      <c r="AY16" s="602"/>
      <c r="AZ16" s="602" t="s">
        <v>141</v>
      </c>
      <c r="BA16" s="602"/>
      <c r="BB16" s="602"/>
      <c r="BC16" s="602"/>
      <c r="BD16" s="602"/>
      <c r="BE16" s="603"/>
      <c r="BF16" s="36"/>
      <c r="BG16" s="36"/>
      <c r="BH16" s="36"/>
      <c r="BI16" s="36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</row>
    <row r="17" spans="1:79" ht="90" customHeight="1" x14ac:dyDescent="0.2">
      <c r="A17" s="38"/>
      <c r="B17" s="392"/>
      <c r="C17" s="393"/>
      <c r="D17" s="394"/>
      <c r="E17" s="395"/>
      <c r="F17" s="116"/>
      <c r="G17" s="116"/>
      <c r="H17" s="171"/>
      <c r="I17" s="396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5"/>
      <c r="U17" s="116"/>
      <c r="V17" s="116"/>
      <c r="W17" s="205"/>
      <c r="X17" s="396"/>
      <c r="Y17" s="394"/>
      <c r="Z17" s="394"/>
      <c r="AA17" s="394"/>
      <c r="AB17" s="394"/>
      <c r="AC17" s="394"/>
      <c r="AD17" s="394"/>
      <c r="AE17" s="394"/>
      <c r="AF17" s="394"/>
      <c r="AG17" s="394"/>
      <c r="AH17" s="394"/>
      <c r="AI17" s="395"/>
      <c r="AJ17" s="116"/>
      <c r="AK17" s="212"/>
      <c r="AL17" s="212"/>
      <c r="AM17" s="397"/>
      <c r="AN17" s="398"/>
      <c r="AO17" s="398"/>
      <c r="AP17" s="399"/>
      <c r="AQ17" s="215"/>
      <c r="AR17" s="217"/>
      <c r="AS17" s="217"/>
      <c r="AT17" s="400"/>
      <c r="AU17" s="401"/>
      <c r="AV17" s="401"/>
      <c r="AW17" s="401"/>
      <c r="AX17" s="401"/>
      <c r="AY17" s="401"/>
      <c r="AZ17" s="402"/>
      <c r="BA17" s="402"/>
      <c r="BB17" s="402"/>
      <c r="BC17" s="402"/>
      <c r="BD17" s="402"/>
      <c r="BE17" s="403"/>
      <c r="BF17" s="36"/>
      <c r="BG17" s="36"/>
      <c r="BH17" s="36"/>
      <c r="BI17" s="36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</row>
    <row r="18" spans="1:79" s="36" customFormat="1" ht="7.95" customHeight="1" x14ac:dyDescent="0.2">
      <c r="B18" s="391"/>
      <c r="C18" s="391"/>
      <c r="D18" s="205"/>
      <c r="E18" s="205"/>
      <c r="F18" s="116"/>
      <c r="G18" s="116"/>
      <c r="H18" s="171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116"/>
      <c r="V18" s="116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116"/>
      <c r="AK18" s="212"/>
      <c r="AL18" s="212"/>
      <c r="AM18" s="205"/>
      <c r="AN18" s="205"/>
      <c r="AO18" s="205"/>
      <c r="AP18" s="205"/>
      <c r="AQ18" s="215"/>
      <c r="AR18" s="216"/>
      <c r="AS18" s="216"/>
      <c r="AT18" s="216"/>
      <c r="AU18" s="216"/>
      <c r="AV18" s="216"/>
      <c r="AW18" s="216"/>
      <c r="AX18" s="216"/>
      <c r="AY18" s="216"/>
    </row>
    <row r="19" spans="1:79" s="164" customFormat="1" ht="14.4" x14ac:dyDescent="0.2">
      <c r="B19" s="169" t="s">
        <v>14</v>
      </c>
      <c r="C19" s="169"/>
      <c r="D19" s="169"/>
      <c r="E19" s="169"/>
      <c r="F19" s="170"/>
      <c r="G19" s="170"/>
      <c r="H19" s="170"/>
      <c r="I19" s="169" t="s">
        <v>15</v>
      </c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70"/>
      <c r="V19" s="170"/>
      <c r="W19" s="170"/>
      <c r="X19" s="169" t="s">
        <v>16</v>
      </c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70"/>
      <c r="AK19" s="170"/>
      <c r="AL19" s="170"/>
      <c r="AM19" s="169" t="s">
        <v>17</v>
      </c>
      <c r="AN19" s="170"/>
      <c r="AO19" s="170"/>
      <c r="AP19" s="169"/>
      <c r="AQ19" s="170"/>
      <c r="AT19" s="169" t="s">
        <v>18</v>
      </c>
    </row>
    <row r="20" spans="1:79" ht="13.05" customHeight="1" x14ac:dyDescent="0.2">
      <c r="A20" s="38"/>
      <c r="B20" s="605" t="s">
        <v>244</v>
      </c>
      <c r="C20" s="606"/>
      <c r="D20" s="598" t="s">
        <v>59</v>
      </c>
      <c r="E20" s="599"/>
      <c r="F20" s="116"/>
      <c r="G20" s="116"/>
      <c r="H20" s="171"/>
      <c r="I20" s="605" t="s">
        <v>252</v>
      </c>
      <c r="J20" s="598"/>
      <c r="K20" s="598"/>
      <c r="L20" s="598"/>
      <c r="M20" s="598"/>
      <c r="N20" s="598"/>
      <c r="O20" s="598" t="s">
        <v>253</v>
      </c>
      <c r="P20" s="598"/>
      <c r="Q20" s="598"/>
      <c r="R20" s="598"/>
      <c r="S20" s="598"/>
      <c r="T20" s="599"/>
      <c r="U20" s="204"/>
      <c r="V20" s="204"/>
      <c r="W20" s="205"/>
      <c r="X20" s="605" t="s">
        <v>264</v>
      </c>
      <c r="Y20" s="598"/>
      <c r="Z20" s="598"/>
      <c r="AA20" s="598"/>
      <c r="AB20" s="598"/>
      <c r="AC20" s="598"/>
      <c r="AD20" s="598" t="s">
        <v>160</v>
      </c>
      <c r="AE20" s="598"/>
      <c r="AF20" s="598"/>
      <c r="AG20" s="598"/>
      <c r="AH20" s="598"/>
      <c r="AI20" s="599"/>
      <c r="AJ20" s="204"/>
      <c r="AK20" s="212"/>
      <c r="AL20" s="212"/>
      <c r="AM20" s="605" t="s">
        <v>285</v>
      </c>
      <c r="AN20" s="598"/>
      <c r="AO20" s="598" t="s">
        <v>286</v>
      </c>
      <c r="AP20" s="599"/>
      <c r="AQ20" s="215"/>
      <c r="AR20" s="218"/>
      <c r="AS20" s="219"/>
      <c r="AT20" s="605" t="s">
        <v>294</v>
      </c>
      <c r="AU20" s="598"/>
      <c r="AV20" s="598"/>
      <c r="AW20" s="598"/>
      <c r="AX20" s="598"/>
      <c r="AY20" s="598"/>
      <c r="AZ20" s="598" t="s">
        <v>33</v>
      </c>
      <c r="BA20" s="598"/>
      <c r="BB20" s="598"/>
      <c r="BC20" s="598"/>
      <c r="BD20" s="598"/>
      <c r="BE20" s="599"/>
      <c r="BF20" s="36"/>
      <c r="BG20" s="36"/>
      <c r="BH20" s="36"/>
      <c r="BI20" s="36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</row>
    <row r="21" spans="1:79" ht="13.05" customHeight="1" x14ac:dyDescent="0.2">
      <c r="A21" s="38"/>
      <c r="B21" s="600" t="s">
        <v>246</v>
      </c>
      <c r="C21" s="601"/>
      <c r="D21" s="602" t="s">
        <v>59</v>
      </c>
      <c r="E21" s="603"/>
      <c r="F21" s="116"/>
      <c r="G21" s="116"/>
      <c r="H21" s="171"/>
      <c r="I21" s="604" t="s">
        <v>254</v>
      </c>
      <c r="J21" s="602"/>
      <c r="K21" s="602"/>
      <c r="L21" s="602"/>
      <c r="M21" s="602"/>
      <c r="N21" s="602"/>
      <c r="O21" s="602" t="s">
        <v>253</v>
      </c>
      <c r="P21" s="602"/>
      <c r="Q21" s="602"/>
      <c r="R21" s="602"/>
      <c r="S21" s="602"/>
      <c r="T21" s="603"/>
      <c r="U21" s="204"/>
      <c r="V21" s="204"/>
      <c r="W21" s="205"/>
      <c r="X21" s="604" t="s">
        <v>265</v>
      </c>
      <c r="Y21" s="602"/>
      <c r="Z21" s="602"/>
      <c r="AA21" s="602"/>
      <c r="AB21" s="602"/>
      <c r="AC21" s="602"/>
      <c r="AD21" s="602" t="s">
        <v>160</v>
      </c>
      <c r="AE21" s="602"/>
      <c r="AF21" s="602"/>
      <c r="AG21" s="602"/>
      <c r="AH21" s="602"/>
      <c r="AI21" s="603"/>
      <c r="AJ21" s="204"/>
      <c r="AK21" s="212"/>
      <c r="AL21" s="212"/>
      <c r="AM21" s="604" t="s">
        <v>287</v>
      </c>
      <c r="AN21" s="602"/>
      <c r="AO21" s="602" t="s">
        <v>286</v>
      </c>
      <c r="AP21" s="603"/>
      <c r="AQ21" s="215"/>
      <c r="AR21" s="219"/>
      <c r="AS21" s="219"/>
      <c r="AT21" s="604" t="s">
        <v>296</v>
      </c>
      <c r="AU21" s="602"/>
      <c r="AV21" s="602"/>
      <c r="AW21" s="602"/>
      <c r="AX21" s="602"/>
      <c r="AY21" s="602"/>
      <c r="AZ21" s="602" t="s">
        <v>33</v>
      </c>
      <c r="BA21" s="602"/>
      <c r="BB21" s="602"/>
      <c r="BC21" s="602"/>
      <c r="BD21" s="602"/>
      <c r="BE21" s="603"/>
      <c r="BF21" s="36"/>
      <c r="BG21" s="36"/>
      <c r="BH21" s="36"/>
      <c r="BI21" s="36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</row>
    <row r="22" spans="1:79" ht="90" customHeight="1" x14ac:dyDescent="0.2">
      <c r="A22" s="38"/>
      <c r="B22" s="392"/>
      <c r="C22" s="393"/>
      <c r="D22" s="394"/>
      <c r="E22" s="395"/>
      <c r="F22" s="116"/>
      <c r="G22" s="116"/>
      <c r="H22" s="171"/>
      <c r="I22" s="396"/>
      <c r="J22" s="394"/>
      <c r="K22" s="394"/>
      <c r="L22" s="394"/>
      <c r="M22" s="394"/>
      <c r="N22" s="394"/>
      <c r="O22" s="394"/>
      <c r="P22" s="394"/>
      <c r="Q22" s="394"/>
      <c r="R22" s="394"/>
      <c r="S22" s="394"/>
      <c r="T22" s="395"/>
      <c r="U22" s="116"/>
      <c r="V22" s="116"/>
      <c r="W22" s="205"/>
      <c r="X22" s="396"/>
      <c r="Y22" s="394"/>
      <c r="Z22" s="394"/>
      <c r="AA22" s="394"/>
      <c r="AB22" s="394"/>
      <c r="AC22" s="394"/>
      <c r="AD22" s="394"/>
      <c r="AE22" s="394"/>
      <c r="AF22" s="394"/>
      <c r="AG22" s="394"/>
      <c r="AH22" s="394"/>
      <c r="AI22" s="395"/>
      <c r="AJ22" s="116"/>
      <c r="AK22" s="212"/>
      <c r="AL22" s="212"/>
      <c r="AM22" s="397"/>
      <c r="AN22" s="398"/>
      <c r="AO22" s="398"/>
      <c r="AP22" s="399"/>
      <c r="AQ22" s="215"/>
      <c r="AR22" s="217"/>
      <c r="AS22" s="217"/>
      <c r="AT22" s="400"/>
      <c r="AU22" s="401"/>
      <c r="AV22" s="401"/>
      <c r="AW22" s="401"/>
      <c r="AX22" s="401"/>
      <c r="AY22" s="401"/>
      <c r="AZ22" s="402"/>
      <c r="BA22" s="402"/>
      <c r="BB22" s="402"/>
      <c r="BC22" s="402"/>
      <c r="BD22" s="402"/>
      <c r="BE22" s="403"/>
      <c r="BF22" s="36"/>
      <c r="BG22" s="36"/>
      <c r="BH22" s="36"/>
      <c r="BI22" s="36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</row>
    <row r="23" spans="1:79" s="36" customFormat="1" ht="7.95" customHeight="1" x14ac:dyDescent="0.2">
      <c r="B23" s="391"/>
      <c r="C23" s="391"/>
      <c r="D23" s="205"/>
      <c r="E23" s="205"/>
      <c r="F23" s="116"/>
      <c r="G23" s="116"/>
      <c r="H23" s="171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116"/>
      <c r="V23" s="116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116"/>
      <c r="AK23" s="212"/>
      <c r="AL23" s="212"/>
      <c r="AM23" s="205"/>
      <c r="AN23" s="205"/>
      <c r="AO23" s="205"/>
      <c r="AP23" s="205"/>
      <c r="AQ23" s="215"/>
      <c r="AR23" s="216"/>
      <c r="AS23" s="216"/>
      <c r="AT23" s="216"/>
      <c r="AU23" s="216"/>
      <c r="AV23" s="216"/>
      <c r="AW23" s="216"/>
      <c r="AX23" s="216"/>
      <c r="AY23" s="216"/>
    </row>
    <row r="24" spans="1:79" ht="13.05" customHeight="1" x14ac:dyDescent="0.2">
      <c r="A24" s="38"/>
      <c r="B24" s="36"/>
      <c r="C24" s="39"/>
      <c r="D24" s="40"/>
      <c r="E24" s="40"/>
      <c r="F24" s="40"/>
      <c r="G24" s="40"/>
      <c r="H24" s="40"/>
      <c r="I24" s="40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9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1"/>
      <c r="AT24" s="201"/>
      <c r="AU24" s="201"/>
      <c r="AV24" s="201"/>
      <c r="AW24" s="201"/>
      <c r="AX24" s="201"/>
      <c r="AY24" s="201"/>
      <c r="AZ24" s="201"/>
      <c r="BA24" s="201"/>
      <c r="BB24" s="201"/>
      <c r="BC24" s="201"/>
      <c r="BD24" s="201"/>
      <c r="BE24" s="201"/>
      <c r="BF24" s="201"/>
      <c r="BG24" s="201"/>
      <c r="BH24" s="201"/>
      <c r="BI24" s="201"/>
    </row>
    <row r="25" spans="1:79" ht="13.05" customHeight="1" x14ac:dyDescent="0.2">
      <c r="A25" s="38"/>
      <c r="B25" s="36"/>
      <c r="C25" s="39"/>
      <c r="D25" s="40"/>
      <c r="E25" s="40"/>
      <c r="F25" s="40"/>
      <c r="G25" s="40"/>
      <c r="H25" s="40"/>
      <c r="I25" s="40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9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1"/>
      <c r="AT25" s="201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201"/>
      <c r="BI25" s="201"/>
    </row>
    <row r="26" spans="1:79" ht="13.05" customHeight="1" x14ac:dyDescent="0.2">
      <c r="A26" s="38"/>
      <c r="B26" s="36"/>
      <c r="C26" s="36"/>
      <c r="D26" s="39"/>
      <c r="E26" s="40"/>
      <c r="F26" s="40"/>
      <c r="G26" s="40"/>
      <c r="H26" s="40"/>
      <c r="I26" s="40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9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Z26" s="36"/>
      <c r="CA26" s="36"/>
    </row>
    <row r="27" spans="1:79" ht="13.05" customHeight="1" x14ac:dyDescent="0.2">
      <c r="A27" s="172" t="s">
        <v>19</v>
      </c>
      <c r="B27" s="172"/>
      <c r="C27" s="173"/>
      <c r="D27" s="174"/>
      <c r="E27" s="174"/>
      <c r="F27" s="174"/>
      <c r="G27" s="174"/>
      <c r="H27" s="174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206"/>
      <c r="T27" s="172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172"/>
      <c r="BK27" s="172"/>
      <c r="BL27" s="172"/>
      <c r="BM27" s="172"/>
    </row>
    <row r="28" spans="1:79" ht="13.05" customHeight="1" x14ac:dyDescent="0.2">
      <c r="B28" s="36"/>
      <c r="C28" s="39"/>
      <c r="D28" s="40"/>
      <c r="E28" s="40"/>
      <c r="F28" s="40"/>
      <c r="G28" s="40"/>
      <c r="H28" s="40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9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</row>
    <row r="29" spans="1:79" ht="13.05" customHeight="1" x14ac:dyDescent="0.2">
      <c r="B29" s="36"/>
      <c r="C29" s="410" t="s">
        <v>20</v>
      </c>
      <c r="D29" s="410"/>
      <c r="E29" s="410"/>
      <c r="F29" s="410"/>
      <c r="G29" s="410"/>
      <c r="H29" s="410"/>
      <c r="I29" s="410"/>
      <c r="J29" s="410"/>
      <c r="K29" s="410"/>
      <c r="L29" s="410"/>
      <c r="M29" s="410"/>
      <c r="N29" s="410"/>
      <c r="O29" s="410"/>
      <c r="P29" s="410"/>
      <c r="Q29" s="410"/>
      <c r="R29" s="410"/>
      <c r="S29" s="410"/>
      <c r="T29" s="41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</row>
    <row r="30" spans="1:79" ht="13.05" customHeight="1" x14ac:dyDescent="0.2">
      <c r="B30" s="36"/>
      <c r="C30" s="410"/>
      <c r="D30" s="410"/>
      <c r="E30" s="410"/>
      <c r="F30" s="410"/>
      <c r="G30" s="410"/>
      <c r="H30" s="410"/>
      <c r="I30" s="410"/>
      <c r="J30" s="410"/>
      <c r="K30" s="410"/>
      <c r="L30" s="410"/>
      <c r="M30" s="410"/>
      <c r="N30" s="410"/>
      <c r="O30" s="410"/>
      <c r="P30" s="410"/>
      <c r="Q30" s="410"/>
      <c r="R30" s="410"/>
      <c r="S30" s="410"/>
      <c r="T30" s="410"/>
      <c r="U30" s="411"/>
      <c r="V30" s="411"/>
      <c r="W30" s="411"/>
      <c r="X30" s="411"/>
      <c r="Y30" s="411"/>
      <c r="Z30" s="411"/>
      <c r="AA30" s="411"/>
      <c r="AB30" s="411"/>
      <c r="AC30" s="411"/>
      <c r="AD30" s="411"/>
      <c r="AE30" s="411"/>
      <c r="AF30" s="411"/>
      <c r="AG30" s="411"/>
      <c r="AH30" s="411"/>
      <c r="AI30" s="411"/>
      <c r="AJ30" s="411"/>
      <c r="AK30" s="411"/>
      <c r="AL30" s="411"/>
      <c r="AM30" s="411"/>
      <c r="AN30" s="411"/>
      <c r="AO30" s="411"/>
      <c r="AP30" s="411"/>
      <c r="AQ30" s="411"/>
      <c r="AR30" s="411"/>
      <c r="AS30" s="411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</row>
    <row r="31" spans="1:79" ht="13.05" customHeight="1" x14ac:dyDescent="0.2">
      <c r="B31" s="36"/>
      <c r="C31" s="410"/>
      <c r="D31" s="410"/>
      <c r="E31" s="410"/>
      <c r="F31" s="410"/>
      <c r="G31" s="410"/>
      <c r="H31" s="410"/>
      <c r="I31" s="410"/>
      <c r="J31" s="410"/>
      <c r="K31" s="410"/>
      <c r="L31" s="410"/>
      <c r="M31" s="410"/>
      <c r="N31" s="410"/>
      <c r="O31" s="410"/>
      <c r="P31" s="410"/>
      <c r="Q31" s="410"/>
      <c r="R31" s="410"/>
      <c r="S31" s="410"/>
      <c r="T31" s="410"/>
      <c r="U31" s="411"/>
      <c r="V31" s="411"/>
      <c r="W31" s="411"/>
      <c r="X31" s="411"/>
      <c r="Y31" s="411"/>
      <c r="Z31" s="411"/>
      <c r="AA31" s="411"/>
      <c r="AB31" s="411"/>
      <c r="AC31" s="411"/>
      <c r="AD31" s="411"/>
      <c r="AE31" s="411"/>
      <c r="AF31" s="411"/>
      <c r="AG31" s="411"/>
      <c r="AH31" s="411"/>
      <c r="AI31" s="411"/>
      <c r="AJ31" s="411"/>
      <c r="AK31" s="411"/>
      <c r="AL31" s="411"/>
      <c r="AM31" s="411"/>
      <c r="AN31" s="411"/>
      <c r="AO31" s="411"/>
      <c r="AP31" s="411"/>
      <c r="AQ31" s="411"/>
      <c r="AR31" s="411"/>
      <c r="AS31" s="411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</row>
    <row r="32" spans="1:79" ht="13.05" customHeight="1" x14ac:dyDescent="0.2">
      <c r="C32" s="39"/>
      <c r="D32" s="40"/>
      <c r="E32" s="40"/>
      <c r="F32" s="40"/>
      <c r="G32" s="40"/>
      <c r="H32" s="40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BW32" s="38"/>
      <c r="BX32" s="38"/>
    </row>
    <row r="33" spans="3:77" ht="13.05" customHeight="1" x14ac:dyDescent="0.15">
      <c r="C33" s="412" t="s">
        <v>21</v>
      </c>
      <c r="D33" s="413"/>
      <c r="E33" s="541" t="str">
        <f>C35</f>
        <v>真木綾明</v>
      </c>
      <c r="F33" s="542"/>
      <c r="G33" s="542"/>
      <c r="H33" s="544"/>
      <c r="I33" s="543" t="str">
        <f>C38</f>
        <v>加地龍太</v>
      </c>
      <c r="J33" s="542"/>
      <c r="K33" s="542"/>
      <c r="L33" s="544"/>
      <c r="M33" s="543" t="str">
        <f>C41</f>
        <v>中西圭宙</v>
      </c>
      <c r="N33" s="542"/>
      <c r="O33" s="542"/>
      <c r="P33" s="544"/>
      <c r="Q33" s="538" t="s">
        <v>22</v>
      </c>
      <c r="R33" s="539"/>
      <c r="S33" s="539"/>
      <c r="T33" s="540"/>
      <c r="U33" s="3"/>
      <c r="V33" s="587" t="s">
        <v>23</v>
      </c>
      <c r="W33" s="588"/>
      <c r="X33" s="574" t="s">
        <v>24</v>
      </c>
      <c r="Y33" s="575"/>
      <c r="Z33" s="576"/>
      <c r="AA33" s="25" t="s">
        <v>25</v>
      </c>
      <c r="AB33" s="26"/>
      <c r="AC33" s="27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BF33" s="36"/>
      <c r="BG33" s="36"/>
      <c r="BH33" s="36"/>
      <c r="BI33" s="36"/>
      <c r="BS33" s="38"/>
      <c r="BT33" s="38"/>
      <c r="BV33" s="38"/>
      <c r="BW33" s="38"/>
      <c r="BX33" s="38"/>
      <c r="BY33" s="38"/>
    </row>
    <row r="34" spans="3:77" ht="13.05" customHeight="1" x14ac:dyDescent="0.15">
      <c r="C34" s="414"/>
      <c r="D34" s="415"/>
      <c r="E34" s="453" t="str">
        <f>C36</f>
        <v>真木秀伍</v>
      </c>
      <c r="F34" s="454"/>
      <c r="G34" s="454"/>
      <c r="H34" s="455"/>
      <c r="I34" s="456" t="str">
        <f>C39</f>
        <v>内田大登</v>
      </c>
      <c r="J34" s="454"/>
      <c r="K34" s="454"/>
      <c r="L34" s="455"/>
      <c r="M34" s="456" t="str">
        <f>C42</f>
        <v>鈴木慎也</v>
      </c>
      <c r="N34" s="454"/>
      <c r="O34" s="454"/>
      <c r="P34" s="455"/>
      <c r="Q34" s="577" t="s">
        <v>26</v>
      </c>
      <c r="R34" s="578"/>
      <c r="S34" s="578"/>
      <c r="T34" s="579"/>
      <c r="U34" s="3"/>
      <c r="V34" s="6" t="s">
        <v>27</v>
      </c>
      <c r="W34" s="7" t="s">
        <v>28</v>
      </c>
      <c r="X34" s="6" t="s">
        <v>29</v>
      </c>
      <c r="Y34" s="7" t="s">
        <v>30</v>
      </c>
      <c r="Z34" s="24" t="s">
        <v>31</v>
      </c>
      <c r="AA34" s="7" t="s">
        <v>29</v>
      </c>
      <c r="AB34" s="7" t="s">
        <v>30</v>
      </c>
      <c r="AC34" s="24" t="s">
        <v>31</v>
      </c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BF34" s="36"/>
      <c r="BG34" s="36"/>
      <c r="BH34" s="36"/>
      <c r="BI34" s="36"/>
      <c r="BS34" s="38"/>
      <c r="BT34" s="38"/>
      <c r="BV34" s="38"/>
      <c r="BW34" s="38"/>
      <c r="BX34" s="38"/>
      <c r="BY34" s="38"/>
    </row>
    <row r="35" spans="3:77" ht="13.05" customHeight="1" x14ac:dyDescent="0.15">
      <c r="C35" s="41" t="s">
        <v>32</v>
      </c>
      <c r="D35" s="42" t="s">
        <v>33</v>
      </c>
      <c r="E35" s="440"/>
      <c r="F35" s="441"/>
      <c r="G35" s="441"/>
      <c r="H35" s="442"/>
      <c r="I35" s="187">
        <v>14</v>
      </c>
      <c r="J35" s="175" t="str">
        <f>IF(I35="","","-")</f>
        <v>-</v>
      </c>
      <c r="K35" s="188">
        <v>16</v>
      </c>
      <c r="L35" s="549" t="str">
        <f>IF(I35&lt;&gt;"",IF(I35&gt;K35,IF(I36&gt;K36,"○",IF(I37&gt;K37,"○","×")),IF(I36&gt;K36,IF(I37&gt;K37,"○","×"),"×")),"")</f>
        <v>×</v>
      </c>
      <c r="M35" s="187">
        <v>9</v>
      </c>
      <c r="N35" s="189" t="str">
        <f t="shared" ref="N35:N40" si="0">IF(M35="","","-")</f>
        <v>-</v>
      </c>
      <c r="O35" s="190">
        <v>15</v>
      </c>
      <c r="P35" s="532" t="str">
        <f>IF(M35&lt;&gt;"",IF(M35&gt;O35,IF(M36&gt;O36,"○",IF(M37&gt;O37,"○","×")),IF(M36&gt;O36,IF(M37&gt;O37,"○","×"),"×")),"")</f>
        <v>×</v>
      </c>
      <c r="Q35" s="431">
        <f>RANK(AD36,AD36:AD43)</f>
        <v>3</v>
      </c>
      <c r="R35" s="432"/>
      <c r="S35" s="432"/>
      <c r="T35" s="433"/>
      <c r="U35" s="3"/>
      <c r="V35" s="8"/>
      <c r="W35" s="9"/>
      <c r="X35" s="4"/>
      <c r="Y35" s="5"/>
      <c r="Z35" s="28"/>
      <c r="AA35" s="9"/>
      <c r="AB35" s="9"/>
      <c r="AC35" s="29"/>
      <c r="AD35" s="39"/>
      <c r="AE35" s="39"/>
      <c r="AF35" s="39"/>
      <c r="AG35" s="39"/>
      <c r="AH35" s="39"/>
      <c r="AI35" s="39"/>
      <c r="AJ35" s="411" t="s">
        <v>34</v>
      </c>
      <c r="AK35" s="411"/>
      <c r="AL35" s="411"/>
      <c r="AM35" s="411"/>
      <c r="AN35" s="411"/>
      <c r="AO35" s="411"/>
      <c r="BI35" s="36"/>
      <c r="BS35" s="38"/>
      <c r="BT35" s="38"/>
      <c r="BV35" s="38"/>
      <c r="BW35" s="38"/>
      <c r="BX35" s="38"/>
      <c r="BY35" s="38"/>
    </row>
    <row r="36" spans="3:77" ht="13.05" customHeight="1" x14ac:dyDescent="0.15">
      <c r="C36" s="41" t="s">
        <v>35</v>
      </c>
      <c r="D36" s="42" t="s">
        <v>33</v>
      </c>
      <c r="E36" s="443"/>
      <c r="F36" s="426"/>
      <c r="G36" s="426"/>
      <c r="H36" s="427"/>
      <c r="I36" s="187">
        <v>9</v>
      </c>
      <c r="J36" s="175" t="str">
        <f>IF(I36="","","-")</f>
        <v>-</v>
      </c>
      <c r="K36" s="191">
        <v>15</v>
      </c>
      <c r="L36" s="550"/>
      <c r="M36" s="187">
        <v>9</v>
      </c>
      <c r="N36" s="175" t="str">
        <f t="shared" si="0"/>
        <v>-</v>
      </c>
      <c r="O36" s="191">
        <v>15</v>
      </c>
      <c r="P36" s="533"/>
      <c r="Q36" s="434"/>
      <c r="R36" s="435"/>
      <c r="S36" s="435"/>
      <c r="T36" s="436"/>
      <c r="U36" s="3"/>
      <c r="V36" s="8">
        <f>COUNTIF(E35:P37,"○")</f>
        <v>0</v>
      </c>
      <c r="W36" s="9">
        <f>COUNTIF(E35:P37,"×")</f>
        <v>2</v>
      </c>
      <c r="X36" s="10">
        <f>(IF((E35&gt;G35),1,0))+(IF((E36&gt;G36),1,0))+(IF((E37&gt;G37),1,0))+(IF((I35&gt;K35),1,0))+(IF((I36&gt;K36),1,0))+(IF((I37&gt;K37),1,0))+(IF((M35&gt;O35),1,0))+(IF((M36&gt;O36),1,0))+(IF((M37&gt;O37),1,0))</f>
        <v>0</v>
      </c>
      <c r="Y36" s="11">
        <f>(IF((E35&lt;G35),1,0))+(IF((E36&lt;G36),1,0))+(IF((E37&lt;G37),1,0))+(IF((I35&lt;K35),1,0))+(IF((I36&lt;K36),1,0))+(IF((I37&lt;K37),1,0))+(IF((M35&lt;O35),1,0))+(IF((M36&lt;O36),1,0))+(IF((M37&lt;O37),1,0))</f>
        <v>4</v>
      </c>
      <c r="Z36" s="30">
        <f>X36-Y36</f>
        <v>-4</v>
      </c>
      <c r="AA36" s="9">
        <f>SUM(E35:E37,I35:I37,M35:M37)</f>
        <v>41</v>
      </c>
      <c r="AB36" s="9">
        <f>SUM(G35:G37,K35:K37,O35:O37)</f>
        <v>61</v>
      </c>
      <c r="AC36" s="29">
        <f>AA36-AB36</f>
        <v>-20</v>
      </c>
      <c r="AD36" s="451">
        <f>(V36-W36)*1000+(Z36)*100+AC36</f>
        <v>-2420</v>
      </c>
      <c r="AE36" s="452"/>
      <c r="AF36" s="39"/>
      <c r="AG36" s="39"/>
      <c r="AH36" s="39"/>
      <c r="AI36" s="39"/>
      <c r="AJ36" s="411"/>
      <c r="AK36" s="411"/>
      <c r="AL36" s="411"/>
      <c r="AM36" s="411"/>
      <c r="AN36" s="411"/>
      <c r="AO36" s="411"/>
      <c r="BI36" s="36"/>
      <c r="BS36" s="38"/>
      <c r="BT36" s="38"/>
      <c r="BV36" s="38"/>
      <c r="BW36" s="38"/>
      <c r="BX36" s="38"/>
      <c r="BY36" s="38"/>
    </row>
    <row r="37" spans="3:77" ht="13.05" customHeight="1" x14ac:dyDescent="0.15">
      <c r="C37" s="43"/>
      <c r="D37" s="44" t="s">
        <v>36</v>
      </c>
      <c r="E37" s="444"/>
      <c r="F37" s="429"/>
      <c r="G37" s="429"/>
      <c r="H37" s="430"/>
      <c r="I37" s="192"/>
      <c r="J37" s="175" t="str">
        <f>IF(I37="","","-")</f>
        <v/>
      </c>
      <c r="K37" s="193"/>
      <c r="L37" s="551"/>
      <c r="M37" s="194"/>
      <c r="N37" s="195" t="str">
        <f t="shared" si="0"/>
        <v/>
      </c>
      <c r="O37" s="193"/>
      <c r="P37" s="534"/>
      <c r="Q37" s="1">
        <f>V36</f>
        <v>0</v>
      </c>
      <c r="R37" s="12" t="s">
        <v>27</v>
      </c>
      <c r="S37" s="12">
        <f>W36</f>
        <v>2</v>
      </c>
      <c r="T37" s="13" t="s">
        <v>28</v>
      </c>
      <c r="U37" s="3"/>
      <c r="V37" s="8"/>
      <c r="W37" s="9"/>
      <c r="X37" s="14"/>
      <c r="Y37" s="15"/>
      <c r="Z37" s="31"/>
      <c r="AA37" s="9"/>
      <c r="AB37" s="9"/>
      <c r="AC37" s="29"/>
      <c r="AD37" s="209"/>
      <c r="AE37" s="210"/>
      <c r="AF37" s="39"/>
      <c r="AG37" s="39"/>
      <c r="AH37" s="39"/>
      <c r="AI37" s="39"/>
      <c r="AJ37" s="597"/>
      <c r="AK37" s="597"/>
      <c r="AL37" s="597"/>
      <c r="AM37" s="597"/>
      <c r="AN37" s="597"/>
      <c r="AO37" s="597"/>
      <c r="BI37" s="36"/>
      <c r="BS37" s="38"/>
      <c r="BT37" s="38"/>
      <c r="BV37" s="38"/>
      <c r="BW37" s="38"/>
      <c r="BX37" s="38"/>
      <c r="BY37" s="38"/>
    </row>
    <row r="38" spans="3:77" ht="13.05" customHeight="1" thickBot="1" x14ac:dyDescent="0.2">
      <c r="C38" s="41" t="s">
        <v>37</v>
      </c>
      <c r="D38" s="45" t="s">
        <v>38</v>
      </c>
      <c r="E38" s="35">
        <f>IF(K35="","",K35)</f>
        <v>16</v>
      </c>
      <c r="F38" s="175" t="str">
        <f t="shared" ref="F38:F43" si="1">IF(E38="","","-")</f>
        <v>-</v>
      </c>
      <c r="G38" s="176">
        <f>IF(I35="","",I35)</f>
        <v>14</v>
      </c>
      <c r="H38" s="552" t="str">
        <f>IF(L35="","",IF(L35="○","×",IF(L35="×","○")))</f>
        <v>○</v>
      </c>
      <c r="I38" s="422"/>
      <c r="J38" s="423"/>
      <c r="K38" s="423"/>
      <c r="L38" s="424"/>
      <c r="M38" s="196">
        <v>12</v>
      </c>
      <c r="N38" s="175" t="str">
        <f t="shared" si="0"/>
        <v>-</v>
      </c>
      <c r="O38" s="191">
        <v>15</v>
      </c>
      <c r="P38" s="556" t="str">
        <f>IF(M38&lt;&gt;"",IF(M38&gt;O38,IF(M39&gt;O39,"○",IF(M40&gt;O40,"○","×")),IF(M39&gt;O39,IF(M40&gt;O40,"○","×"),"×")),"")</f>
        <v>×</v>
      </c>
      <c r="Q38" s="431">
        <f>RANK(AD39,AD36:AD43)</f>
        <v>2</v>
      </c>
      <c r="R38" s="432"/>
      <c r="S38" s="432"/>
      <c r="T38" s="433"/>
      <c r="U38" s="3"/>
      <c r="V38" s="16"/>
      <c r="W38" s="17"/>
      <c r="X38" s="4"/>
      <c r="Y38" s="5"/>
      <c r="Z38" s="28"/>
      <c r="AA38" s="17"/>
      <c r="AB38" s="17"/>
      <c r="AC38" s="32"/>
      <c r="AD38" s="209"/>
      <c r="AE38" s="210"/>
      <c r="AF38" s="39"/>
      <c r="AG38" s="39"/>
      <c r="AH38" s="39"/>
      <c r="AI38" s="39"/>
      <c r="AJ38" s="448" t="s">
        <v>39</v>
      </c>
      <c r="AK38" s="449"/>
      <c r="AL38" s="449"/>
      <c r="AM38" s="450"/>
      <c r="AN38" s="359" t="str">
        <f>C47</f>
        <v>平井晴翔</v>
      </c>
      <c r="AO38" s="360" t="str">
        <f>D47</f>
        <v>PIERROT</v>
      </c>
      <c r="AP38" s="87"/>
      <c r="AQ38" s="87"/>
      <c r="AR38" s="87"/>
      <c r="AS38" s="87"/>
      <c r="AT38" s="87"/>
      <c r="AU38" s="220"/>
      <c r="BE38" s="89"/>
      <c r="BI38" s="36"/>
      <c r="BS38" s="38"/>
      <c r="BT38" s="38"/>
      <c r="BV38" s="38"/>
      <c r="BW38" s="38"/>
      <c r="BX38" s="38"/>
      <c r="BY38" s="38"/>
    </row>
    <row r="39" spans="3:77" ht="13.05" customHeight="1" thickTop="1" thickBot="1" x14ac:dyDescent="0.2">
      <c r="C39" s="41" t="s">
        <v>40</v>
      </c>
      <c r="D39" s="46" t="s">
        <v>38</v>
      </c>
      <c r="E39" s="177">
        <f>IF(K36="","",K36)</f>
        <v>15</v>
      </c>
      <c r="F39" s="175" t="str">
        <f t="shared" si="1"/>
        <v>-</v>
      </c>
      <c r="G39" s="176">
        <f>IF(I36="","",I36)</f>
        <v>9</v>
      </c>
      <c r="H39" s="550" t="str">
        <f>IF(J36="","",J36)</f>
        <v>-</v>
      </c>
      <c r="I39" s="425"/>
      <c r="J39" s="426"/>
      <c r="K39" s="426"/>
      <c r="L39" s="427"/>
      <c r="M39" s="196">
        <v>7</v>
      </c>
      <c r="N39" s="175" t="str">
        <f t="shared" si="0"/>
        <v>-</v>
      </c>
      <c r="O39" s="191">
        <v>15</v>
      </c>
      <c r="P39" s="556"/>
      <c r="Q39" s="434"/>
      <c r="R39" s="435"/>
      <c r="S39" s="435"/>
      <c r="T39" s="436"/>
      <c r="U39" s="3"/>
      <c r="V39" s="8">
        <f>COUNTIF(E38:P40,"○")</f>
        <v>1</v>
      </c>
      <c r="W39" s="9">
        <f>COUNTIF(E38:P40,"×")</f>
        <v>1</v>
      </c>
      <c r="X39" s="10">
        <f>(IF((E38&gt;G38),1,0))+(IF((E39&gt;G39),1,0))+(IF((E40&gt;G40),1,0))+(IF((I38&gt;K38),1,0))+(IF((I39&gt;K39),1,0))+(IF((I40&gt;K40),1,0))+(IF((M38&gt;O38),1,0))+(IF((M39&gt;O39),1,0))+(IF((M40&gt;O40),1,0))</f>
        <v>2</v>
      </c>
      <c r="Y39" s="11">
        <f>(IF((E38&lt;G38),1,0))+(IF((E39&lt;G39),1,0))+(IF((E40&lt;G40),1,0))+(IF((I38&lt;K38),1,0))+(IF((I39&lt;K39),1,0))+(IF((I40&lt;K40),1,0))+(IF((M38&lt;O38),1,0))+(IF((M39&lt;O39),1,0))+(IF((M40&lt;O40),1,0))</f>
        <v>2</v>
      </c>
      <c r="Z39" s="30">
        <f>X39-Y39</f>
        <v>0</v>
      </c>
      <c r="AA39" s="9">
        <f>SUM(E38:E40,I38:I40,M38:M40)</f>
        <v>50</v>
      </c>
      <c r="AB39" s="9">
        <f>SUM(G38:G40,K38:K40,O38:O40)</f>
        <v>53</v>
      </c>
      <c r="AC39" s="29">
        <f>AA39-AB39</f>
        <v>-3</v>
      </c>
      <c r="AD39" s="451">
        <f>(V39-W39)*1000+(Z39)*100+AC39</f>
        <v>-3</v>
      </c>
      <c r="AE39" s="452"/>
      <c r="AF39" s="39"/>
      <c r="AG39" s="39"/>
      <c r="AH39" s="39"/>
      <c r="AI39" s="39"/>
      <c r="AJ39" s="437"/>
      <c r="AK39" s="438"/>
      <c r="AL39" s="438"/>
      <c r="AM39" s="439"/>
      <c r="AN39" s="361" t="str">
        <f>C48</f>
        <v>富山孔太</v>
      </c>
      <c r="AO39" s="362" t="str">
        <f>D48</f>
        <v>松山大学</v>
      </c>
      <c r="AP39" s="221"/>
      <c r="AQ39" s="222"/>
      <c r="AR39" s="222">
        <v>15</v>
      </c>
      <c r="AS39" s="222">
        <v>15</v>
      </c>
      <c r="AT39" s="349"/>
      <c r="AU39" s="220"/>
      <c r="BE39" s="79"/>
      <c r="BI39" s="36"/>
      <c r="BS39" s="38"/>
      <c r="BT39" s="38"/>
      <c r="BV39" s="38"/>
      <c r="BW39" s="38"/>
      <c r="BX39" s="38"/>
      <c r="BY39" s="38"/>
    </row>
    <row r="40" spans="3:77" ht="13.05" customHeight="1" thickTop="1" thickBot="1" x14ac:dyDescent="0.2">
      <c r="C40" s="43"/>
      <c r="D40" s="47" t="s">
        <v>41</v>
      </c>
      <c r="E40" s="178" t="str">
        <f>IF(K37="","",K37)</f>
        <v/>
      </c>
      <c r="F40" s="175" t="str">
        <f t="shared" si="1"/>
        <v/>
      </c>
      <c r="G40" s="179" t="str">
        <f>IF(I37="","",I37)</f>
        <v/>
      </c>
      <c r="H40" s="551" t="str">
        <f>IF(J37="","",J37)</f>
        <v/>
      </c>
      <c r="I40" s="428"/>
      <c r="J40" s="429"/>
      <c r="K40" s="429"/>
      <c r="L40" s="430"/>
      <c r="M40" s="196"/>
      <c r="N40" s="175" t="str">
        <f t="shared" si="0"/>
        <v/>
      </c>
      <c r="O40" s="197"/>
      <c r="P40" s="557"/>
      <c r="Q40" s="1">
        <f>V39</f>
        <v>1</v>
      </c>
      <c r="R40" s="12" t="s">
        <v>27</v>
      </c>
      <c r="S40" s="12">
        <f>W39</f>
        <v>1</v>
      </c>
      <c r="T40" s="13" t="s">
        <v>28</v>
      </c>
      <c r="U40" s="3"/>
      <c r="V40" s="18"/>
      <c r="W40" s="19"/>
      <c r="X40" s="20"/>
      <c r="Y40" s="21"/>
      <c r="Z40" s="33"/>
      <c r="AA40" s="19"/>
      <c r="AB40" s="19"/>
      <c r="AC40" s="34"/>
      <c r="AD40" s="209"/>
      <c r="AE40" s="210"/>
      <c r="AF40" s="39"/>
      <c r="AG40" s="39"/>
      <c r="AH40" s="39"/>
      <c r="AI40" s="39"/>
      <c r="AJ40" s="416" t="s">
        <v>42</v>
      </c>
      <c r="AK40" s="417"/>
      <c r="AL40" s="417"/>
      <c r="AM40" s="418"/>
      <c r="AN40" s="363" t="str">
        <f>C62</f>
        <v>白石晃大</v>
      </c>
      <c r="AO40" s="364" t="str">
        <f>D62</f>
        <v>Nexus</v>
      </c>
      <c r="AP40" s="87"/>
      <c r="AQ40" s="88"/>
      <c r="AR40" s="88">
        <v>11</v>
      </c>
      <c r="AS40" s="224">
        <v>13</v>
      </c>
      <c r="AT40" s="346"/>
      <c r="AU40" s="87"/>
      <c r="BF40" s="90"/>
      <c r="BI40" s="36"/>
      <c r="BS40" s="38"/>
      <c r="BT40" s="38"/>
      <c r="BV40" s="38"/>
      <c r="BW40" s="38"/>
      <c r="BX40" s="38"/>
      <c r="BY40" s="38"/>
    </row>
    <row r="41" spans="3:77" ht="13.05" customHeight="1" thickBot="1" x14ac:dyDescent="0.2">
      <c r="C41" s="48" t="s">
        <v>43</v>
      </c>
      <c r="D41" s="49" t="s">
        <v>44</v>
      </c>
      <c r="E41" s="180">
        <f>IF(O35="","",O35)</f>
        <v>15</v>
      </c>
      <c r="F41" s="181" t="str">
        <f t="shared" si="1"/>
        <v>-</v>
      </c>
      <c r="G41" s="182">
        <f>IF(M35="","",M35)</f>
        <v>9</v>
      </c>
      <c r="H41" s="552" t="str">
        <f>IF(P35="","",IF(P35="○","×",IF(P35="×","○")))</f>
        <v>○</v>
      </c>
      <c r="I41" s="198">
        <f>IF(O38="","",O38)</f>
        <v>15</v>
      </c>
      <c r="J41" s="181" t="str">
        <f>IF(I41="","","-")</f>
        <v>-</v>
      </c>
      <c r="K41" s="182">
        <f>IF(M38="","",M38)</f>
        <v>12</v>
      </c>
      <c r="L41" s="552" t="str">
        <f>IF(P38="","",IF(P38="○","×",IF(P38="×","○")))</f>
        <v>○</v>
      </c>
      <c r="M41" s="422"/>
      <c r="N41" s="423"/>
      <c r="O41" s="423"/>
      <c r="P41" s="424"/>
      <c r="Q41" s="431">
        <f>RANK(AD42,AD36:AD43)</f>
        <v>1</v>
      </c>
      <c r="R41" s="432"/>
      <c r="S41" s="432"/>
      <c r="T41" s="433"/>
      <c r="U41" s="3"/>
      <c r="V41" s="16"/>
      <c r="W41" s="17"/>
      <c r="X41" s="4"/>
      <c r="Y41" s="5"/>
      <c r="Z41" s="28"/>
      <c r="AA41" s="17"/>
      <c r="AB41" s="17"/>
      <c r="AC41" s="32"/>
      <c r="AD41" s="209"/>
      <c r="AE41" s="210"/>
      <c r="AF41" s="39"/>
      <c r="AG41" s="39"/>
      <c r="AH41" s="39"/>
      <c r="AI41" s="39"/>
      <c r="AJ41" s="437"/>
      <c r="AK41" s="438"/>
      <c r="AL41" s="438"/>
      <c r="AM41" s="439"/>
      <c r="AN41" s="361" t="str">
        <f>C63</f>
        <v>岡崎大成</v>
      </c>
      <c r="AO41" s="362" t="str">
        <f>D63</f>
        <v>OCEANS</v>
      </c>
      <c r="AP41" s="225">
        <v>9</v>
      </c>
      <c r="AQ41" s="225">
        <v>15</v>
      </c>
      <c r="AR41" s="226">
        <v>5</v>
      </c>
      <c r="AS41" s="227"/>
      <c r="AT41" s="350"/>
      <c r="AU41" s="87"/>
      <c r="BI41" s="36"/>
      <c r="BS41" s="38"/>
      <c r="BT41" s="38"/>
      <c r="BV41" s="38"/>
      <c r="BW41" s="38"/>
      <c r="BX41" s="38"/>
      <c r="BY41" s="38"/>
    </row>
    <row r="42" spans="3:77" ht="13.05" customHeight="1" thickTop="1" thickBot="1" x14ac:dyDescent="0.2">
      <c r="C42" s="50" t="s">
        <v>45</v>
      </c>
      <c r="D42" s="51" t="s">
        <v>46</v>
      </c>
      <c r="E42" s="177">
        <f>IF(O36="","",O36)</f>
        <v>15</v>
      </c>
      <c r="F42" s="175" t="str">
        <f t="shared" si="1"/>
        <v>-</v>
      </c>
      <c r="G42" s="176">
        <f>IF(M36="","",M36)</f>
        <v>9</v>
      </c>
      <c r="H42" s="550" t="str">
        <f>IF(J39="","",J39)</f>
        <v/>
      </c>
      <c r="I42" s="199">
        <f>IF(O39="","",O39)</f>
        <v>15</v>
      </c>
      <c r="J42" s="175" t="str">
        <f>IF(I42="","","-")</f>
        <v>-</v>
      </c>
      <c r="K42" s="176">
        <f>IF(M39="","",M39)</f>
        <v>7</v>
      </c>
      <c r="L42" s="550" t="str">
        <f>IF(N39="","",N39)</f>
        <v>-</v>
      </c>
      <c r="M42" s="425"/>
      <c r="N42" s="426"/>
      <c r="O42" s="426"/>
      <c r="P42" s="427"/>
      <c r="Q42" s="434"/>
      <c r="R42" s="435"/>
      <c r="S42" s="435"/>
      <c r="T42" s="436"/>
      <c r="U42" s="3"/>
      <c r="V42" s="8">
        <f>COUNTIF(E41:P43,"○")</f>
        <v>2</v>
      </c>
      <c r="W42" s="9">
        <f>COUNTIF(E41:P43,"×")</f>
        <v>0</v>
      </c>
      <c r="X42" s="10">
        <f>(IF((E41&gt;G41),1,0))+(IF((E42&gt;G42),1,0))+(IF((E43&gt;G43),1,0))+(IF((I41&gt;K41),1,0))+(IF((I42&gt;K42),1,0))+(IF((I43&gt;K43),1,0))+(IF((M41&gt;O41),1,0))+(IF((M42&gt;O42),1,0))+(IF((M43&gt;O43),1,0))</f>
        <v>4</v>
      </c>
      <c r="Y42" s="11">
        <f>(IF((E41&lt;G41),1,0))+(IF((E42&lt;G42),1,0))+(IF((E43&lt;G43),1,0))+(IF((I41&lt;K41),1,0))+(IF((I42&lt;K42),1,0))+(IF((I43&lt;K43),1,0))+(IF((M41&lt;O41),1,0))+(IF((M42&lt;O42),1,0))+(IF((M43&lt;O43),1,0))</f>
        <v>0</v>
      </c>
      <c r="Z42" s="30">
        <f>X42-Y42</f>
        <v>4</v>
      </c>
      <c r="AA42" s="9">
        <f>SUM(E41:E43,I41:I43,M41:M43)</f>
        <v>60</v>
      </c>
      <c r="AB42" s="9">
        <f>SUM(G41:G43,K41:K43,O41:O43)</f>
        <v>37</v>
      </c>
      <c r="AC42" s="29">
        <f>AA42-AB42</f>
        <v>23</v>
      </c>
      <c r="AD42" s="451">
        <f>(V42-W42)*1000+(Z42)*100+AC42</f>
        <v>2423</v>
      </c>
      <c r="AE42" s="452"/>
      <c r="AF42" s="39"/>
      <c r="AG42" s="39"/>
      <c r="AH42" s="39"/>
      <c r="AI42" s="39"/>
      <c r="AJ42" s="416" t="s">
        <v>47</v>
      </c>
      <c r="AK42" s="417"/>
      <c r="AL42" s="417"/>
      <c r="AM42" s="418"/>
      <c r="AN42" s="363" t="str">
        <f>C41</f>
        <v>中西圭宙</v>
      </c>
      <c r="AO42" s="364" t="str">
        <f>D41</f>
        <v>PLAYERS CLUB</v>
      </c>
      <c r="AP42" s="228">
        <v>15</v>
      </c>
      <c r="AQ42" s="228">
        <v>7</v>
      </c>
      <c r="AR42" s="228">
        <v>15</v>
      </c>
      <c r="AS42" s="223"/>
      <c r="AT42" s="340"/>
      <c r="AU42" s="87"/>
      <c r="AV42" s="85" t="s">
        <v>48</v>
      </c>
      <c r="AW42" s="82"/>
      <c r="AX42" s="36"/>
      <c r="AY42" s="36"/>
      <c r="AZ42" s="36"/>
      <c r="BA42" s="89"/>
      <c r="BB42" s="89"/>
      <c r="BC42" s="89"/>
      <c r="BD42" s="89"/>
      <c r="BE42" s="89"/>
      <c r="BI42" s="36"/>
      <c r="BS42" s="38"/>
      <c r="BT42" s="38"/>
      <c r="BV42" s="38"/>
      <c r="BW42" s="38"/>
      <c r="BX42" s="38"/>
      <c r="BY42" s="38"/>
    </row>
    <row r="43" spans="3:77" ht="13.05" customHeight="1" thickTop="1" thickBot="1" x14ac:dyDescent="0.2">
      <c r="C43" s="52"/>
      <c r="D43" s="53" t="s">
        <v>49</v>
      </c>
      <c r="E43" s="183" t="str">
        <f>IF(O37="","",O37)</f>
        <v/>
      </c>
      <c r="F43" s="184" t="str">
        <f t="shared" si="1"/>
        <v/>
      </c>
      <c r="G43" s="185" t="str">
        <f>IF(M37="","",M37)</f>
        <v/>
      </c>
      <c r="H43" s="553" t="str">
        <f>IF(J40="","",J40)</f>
        <v/>
      </c>
      <c r="I43" s="200" t="str">
        <f>IF(O40="","",O40)</f>
        <v/>
      </c>
      <c r="J43" s="184" t="str">
        <f>IF(I43="","","-")</f>
        <v/>
      </c>
      <c r="K43" s="185" t="str">
        <f>IF(M40="","",M40)</f>
        <v/>
      </c>
      <c r="L43" s="553" t="str">
        <f>IF(N40="","",N40)</f>
        <v/>
      </c>
      <c r="M43" s="445"/>
      <c r="N43" s="446"/>
      <c r="O43" s="446"/>
      <c r="P43" s="447"/>
      <c r="Q43" s="2">
        <f>V42</f>
        <v>2</v>
      </c>
      <c r="R43" s="22" t="s">
        <v>27</v>
      </c>
      <c r="S43" s="22">
        <f>W42</f>
        <v>0</v>
      </c>
      <c r="T43" s="23" t="s">
        <v>28</v>
      </c>
      <c r="U43" s="3"/>
      <c r="V43" s="18"/>
      <c r="W43" s="19"/>
      <c r="X43" s="20"/>
      <c r="Y43" s="21"/>
      <c r="Z43" s="33"/>
      <c r="AA43" s="19"/>
      <c r="AB43" s="19"/>
      <c r="AC43" s="34"/>
      <c r="AD43" s="209"/>
      <c r="AE43" s="210"/>
      <c r="AF43" s="39"/>
      <c r="AG43" s="39"/>
      <c r="AH43" s="39"/>
      <c r="AI43" s="39"/>
      <c r="AJ43" s="437"/>
      <c r="AK43" s="438"/>
      <c r="AL43" s="438"/>
      <c r="AM43" s="439"/>
      <c r="AN43" s="361" t="str">
        <f>C42</f>
        <v>鈴木慎也</v>
      </c>
      <c r="AO43" s="362" t="str">
        <f>D42</f>
        <v>アーガスBMC</v>
      </c>
      <c r="AP43" s="87"/>
      <c r="AQ43" s="87"/>
      <c r="AR43" s="88"/>
      <c r="AS43" s="88">
        <v>15</v>
      </c>
      <c r="AT43" s="339">
        <v>15</v>
      </c>
      <c r="AU43" s="352"/>
      <c r="AV43" s="581" t="str">
        <f>AN38</f>
        <v>平井晴翔</v>
      </c>
      <c r="AW43" s="582"/>
      <c r="AX43" s="582"/>
      <c r="AY43" s="582"/>
      <c r="AZ43" s="582"/>
      <c r="BA43" s="582"/>
      <c r="BB43" s="582" t="str">
        <f>AO38</f>
        <v>PIERROT</v>
      </c>
      <c r="BC43" s="582"/>
      <c r="BD43" s="582"/>
      <c r="BE43" s="582"/>
      <c r="BF43" s="582"/>
      <c r="BG43" s="589"/>
      <c r="BH43" s="36"/>
      <c r="BI43" s="36"/>
      <c r="BR43" s="38"/>
      <c r="BS43" s="38"/>
      <c r="BU43" s="38"/>
      <c r="BV43" s="38"/>
      <c r="BW43" s="38"/>
      <c r="BX43" s="38"/>
      <c r="BY43" s="38"/>
    </row>
    <row r="44" spans="3:77" ht="13.05" customHeight="1" thickTop="1" thickBot="1" x14ac:dyDescent="0.25">
      <c r="C44" s="39"/>
      <c r="D44" s="40"/>
      <c r="E44" s="40"/>
      <c r="F44" s="40"/>
      <c r="G44" s="40"/>
      <c r="H44" s="40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416" t="s">
        <v>50</v>
      </c>
      <c r="AK44" s="417"/>
      <c r="AL44" s="417"/>
      <c r="AM44" s="418"/>
      <c r="AN44" s="363" t="str">
        <f>C38</f>
        <v>加地龍太</v>
      </c>
      <c r="AO44" s="364" t="str">
        <f>D38</f>
        <v>PIERROT</v>
      </c>
      <c r="AP44" s="87"/>
      <c r="AQ44" s="87"/>
      <c r="AR44" s="88"/>
      <c r="AS44" s="88">
        <v>8</v>
      </c>
      <c r="AT44" s="224">
        <v>12</v>
      </c>
      <c r="AU44" s="351"/>
      <c r="AV44" s="554" t="str">
        <f>AN39</f>
        <v>富山孔太</v>
      </c>
      <c r="AW44" s="555"/>
      <c r="AX44" s="555"/>
      <c r="AY44" s="555"/>
      <c r="AZ44" s="555"/>
      <c r="BA44" s="555"/>
      <c r="BB44" s="585" t="str">
        <f>AO39</f>
        <v>松山大学</v>
      </c>
      <c r="BC44" s="585"/>
      <c r="BD44" s="585"/>
      <c r="BE44" s="585"/>
      <c r="BF44" s="585"/>
      <c r="BG44" s="586"/>
      <c r="BI44" s="36"/>
      <c r="BV44" s="38"/>
      <c r="BW44" s="38"/>
      <c r="BY44" s="38"/>
    </row>
    <row r="45" spans="3:77" ht="13.05" customHeight="1" thickTop="1" thickBot="1" x14ac:dyDescent="0.25">
      <c r="C45" s="412" t="s">
        <v>51</v>
      </c>
      <c r="D45" s="413"/>
      <c r="E45" s="541" t="str">
        <f>C47</f>
        <v>平井晴翔</v>
      </c>
      <c r="F45" s="542"/>
      <c r="G45" s="542"/>
      <c r="H45" s="544"/>
      <c r="I45" s="543" t="str">
        <f>C50</f>
        <v>吉金侑哉</v>
      </c>
      <c r="J45" s="542"/>
      <c r="K45" s="542"/>
      <c r="L45" s="544"/>
      <c r="M45" s="543" t="str">
        <f>C53</f>
        <v>権田光輔</v>
      </c>
      <c r="N45" s="542"/>
      <c r="O45" s="542"/>
      <c r="P45" s="544"/>
      <c r="Q45" s="538" t="s">
        <v>22</v>
      </c>
      <c r="R45" s="539"/>
      <c r="S45" s="539"/>
      <c r="T45" s="540"/>
      <c r="U45" s="3"/>
      <c r="V45" s="587" t="s">
        <v>23</v>
      </c>
      <c r="W45" s="588"/>
      <c r="X45" s="574" t="s">
        <v>24</v>
      </c>
      <c r="Y45" s="575"/>
      <c r="Z45" s="576"/>
      <c r="AA45" s="25" t="s">
        <v>25</v>
      </c>
      <c r="AB45" s="26"/>
      <c r="AC45" s="27"/>
      <c r="AD45" s="39"/>
      <c r="AE45" s="39"/>
      <c r="AF45" s="79"/>
      <c r="AG45" s="79"/>
      <c r="AH45" s="79"/>
      <c r="AI45" s="79"/>
      <c r="AJ45" s="437"/>
      <c r="AK45" s="438"/>
      <c r="AL45" s="438"/>
      <c r="AM45" s="439"/>
      <c r="AN45" s="361" t="str">
        <f>C39</f>
        <v>内田大登</v>
      </c>
      <c r="AO45" s="362" t="str">
        <f>D39</f>
        <v>PIERROT</v>
      </c>
      <c r="AP45" s="222">
        <v>17</v>
      </c>
      <c r="AQ45" s="222">
        <v>15</v>
      </c>
      <c r="AR45" s="354">
        <v>15</v>
      </c>
      <c r="AS45" s="87"/>
      <c r="AT45" s="229"/>
      <c r="AU45" s="88"/>
      <c r="AV45" s="86" t="s">
        <v>52</v>
      </c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W45" s="38"/>
      <c r="BX45" s="38"/>
    </row>
    <row r="46" spans="3:77" ht="13.05" customHeight="1" thickTop="1" thickBot="1" x14ac:dyDescent="0.2">
      <c r="C46" s="414"/>
      <c r="D46" s="415"/>
      <c r="E46" s="453" t="str">
        <f>C48</f>
        <v>富山孔太</v>
      </c>
      <c r="F46" s="454"/>
      <c r="G46" s="454"/>
      <c r="H46" s="455"/>
      <c r="I46" s="456" t="str">
        <f>C51</f>
        <v>佐野春亮</v>
      </c>
      <c r="J46" s="454"/>
      <c r="K46" s="454"/>
      <c r="L46" s="455"/>
      <c r="M46" s="456" t="str">
        <f>C54</f>
        <v>大呂健二</v>
      </c>
      <c r="N46" s="454"/>
      <c r="O46" s="454"/>
      <c r="P46" s="455"/>
      <c r="Q46" s="577" t="s">
        <v>26</v>
      </c>
      <c r="R46" s="578"/>
      <c r="S46" s="578"/>
      <c r="T46" s="579"/>
      <c r="U46" s="3"/>
      <c r="V46" s="6" t="s">
        <v>27</v>
      </c>
      <c r="W46" s="7" t="s">
        <v>28</v>
      </c>
      <c r="X46" s="6" t="s">
        <v>29</v>
      </c>
      <c r="Y46" s="7" t="s">
        <v>30</v>
      </c>
      <c r="Z46" s="24" t="s">
        <v>31</v>
      </c>
      <c r="AA46" s="7" t="s">
        <v>29</v>
      </c>
      <c r="AB46" s="7" t="s">
        <v>30</v>
      </c>
      <c r="AC46" s="24" t="s">
        <v>31</v>
      </c>
      <c r="AD46" s="39"/>
      <c r="AE46" s="39"/>
      <c r="AF46" s="79"/>
      <c r="AG46" s="79"/>
      <c r="AH46" s="79"/>
      <c r="AI46" s="79"/>
      <c r="AJ46" s="416" t="s">
        <v>53</v>
      </c>
      <c r="AK46" s="417"/>
      <c r="AL46" s="417"/>
      <c r="AM46" s="418"/>
      <c r="AN46" s="363" t="str">
        <f>C53</f>
        <v>権田光輔</v>
      </c>
      <c r="AO46" s="364" t="str">
        <f>D53</f>
        <v>South club</v>
      </c>
      <c r="AP46" s="230">
        <v>19</v>
      </c>
      <c r="AQ46" s="230">
        <v>13</v>
      </c>
      <c r="AR46" s="231">
        <v>11</v>
      </c>
      <c r="AS46" s="353"/>
      <c r="AT46" s="233"/>
      <c r="AU46" s="88"/>
      <c r="AV46" s="581" t="str">
        <f>C38</f>
        <v>加地龍太</v>
      </c>
      <c r="AW46" s="582"/>
      <c r="AX46" s="582"/>
      <c r="AY46" s="582"/>
      <c r="AZ46" s="582"/>
      <c r="BA46" s="582"/>
      <c r="BB46" s="582" t="str">
        <f>AO44</f>
        <v>PIERROT</v>
      </c>
      <c r="BC46" s="582"/>
      <c r="BD46" s="582"/>
      <c r="BE46" s="582"/>
      <c r="BF46" s="582"/>
      <c r="BG46" s="589"/>
      <c r="BH46" s="36"/>
      <c r="BW46" s="38"/>
      <c r="BX46" s="38"/>
    </row>
    <row r="47" spans="3:77" ht="13.05" customHeight="1" thickBot="1" x14ac:dyDescent="0.2">
      <c r="C47" s="41" t="s">
        <v>54</v>
      </c>
      <c r="D47" s="46" t="s">
        <v>38</v>
      </c>
      <c r="E47" s="440"/>
      <c r="F47" s="441"/>
      <c r="G47" s="441"/>
      <c r="H47" s="442"/>
      <c r="I47" s="187">
        <v>15</v>
      </c>
      <c r="J47" s="175" t="str">
        <f>IF(I47="","","-")</f>
        <v>-</v>
      </c>
      <c r="K47" s="188">
        <v>4</v>
      </c>
      <c r="L47" s="549" t="str">
        <f>IF(I47&lt;&gt;"",IF(I47&gt;K47,IF(I48&gt;K48,"○",IF(I49&gt;K49,"○","×")),IF(I48&gt;K48,IF(I49&gt;K49,"○","×"),"×")),"")</f>
        <v>○</v>
      </c>
      <c r="M47" s="187">
        <v>15</v>
      </c>
      <c r="N47" s="189" t="str">
        <f t="shared" ref="N47:N52" si="2">IF(M47="","","-")</f>
        <v>-</v>
      </c>
      <c r="O47" s="190">
        <v>8</v>
      </c>
      <c r="P47" s="532" t="str">
        <f>IF(M47&lt;&gt;"",IF(M47&gt;O47,IF(M48&gt;O48,"○",IF(M49&gt;O49,"○","×")),IF(M48&gt;O48,IF(M49&gt;O49,"○","×"),"×")),"")</f>
        <v>○</v>
      </c>
      <c r="Q47" s="431">
        <f>RANK(AD48,AD48:AD55)</f>
        <v>1</v>
      </c>
      <c r="R47" s="432"/>
      <c r="S47" s="432"/>
      <c r="T47" s="433"/>
      <c r="U47" s="3"/>
      <c r="V47" s="8"/>
      <c r="W47" s="9"/>
      <c r="X47" s="4"/>
      <c r="Y47" s="5"/>
      <c r="Z47" s="28"/>
      <c r="AA47" s="9"/>
      <c r="AB47" s="9"/>
      <c r="AC47" s="29"/>
      <c r="AD47" s="39"/>
      <c r="AE47" s="39"/>
      <c r="AF47" s="79"/>
      <c r="AG47" s="79"/>
      <c r="AH47" s="79"/>
      <c r="AI47" s="79"/>
      <c r="AJ47" s="437"/>
      <c r="AK47" s="438"/>
      <c r="AL47" s="438"/>
      <c r="AM47" s="439"/>
      <c r="AN47" s="361" t="str">
        <f>C54</f>
        <v>大呂健二</v>
      </c>
      <c r="AO47" s="362" t="str">
        <f>D54</f>
        <v>四国ガス</v>
      </c>
      <c r="AP47" s="87"/>
      <c r="AQ47" s="88">
        <v>8</v>
      </c>
      <c r="AR47" s="88">
        <v>15</v>
      </c>
      <c r="AS47" s="88">
        <v>15</v>
      </c>
      <c r="AT47" s="234"/>
      <c r="AU47" s="88"/>
      <c r="AV47" s="554" t="str">
        <f>C39</f>
        <v>内田大登</v>
      </c>
      <c r="AW47" s="555"/>
      <c r="AX47" s="555"/>
      <c r="AY47" s="555"/>
      <c r="AZ47" s="555"/>
      <c r="BA47" s="555"/>
      <c r="BB47" s="555" t="str">
        <f>AO45</f>
        <v>PIERROT</v>
      </c>
      <c r="BC47" s="555"/>
      <c r="BD47" s="555"/>
      <c r="BE47" s="555"/>
      <c r="BF47" s="555"/>
      <c r="BG47" s="580"/>
      <c r="BW47" s="38"/>
      <c r="BX47" s="38"/>
    </row>
    <row r="48" spans="3:77" ht="13.05" customHeight="1" x14ac:dyDescent="0.15">
      <c r="C48" s="41" t="s">
        <v>55</v>
      </c>
      <c r="D48" s="42" t="s">
        <v>56</v>
      </c>
      <c r="E48" s="443"/>
      <c r="F48" s="426"/>
      <c r="G48" s="426"/>
      <c r="H48" s="427"/>
      <c r="I48" s="187">
        <v>15</v>
      </c>
      <c r="J48" s="175" t="str">
        <f>IF(I48="","","-")</f>
        <v>-</v>
      </c>
      <c r="K48" s="191">
        <v>11</v>
      </c>
      <c r="L48" s="550"/>
      <c r="M48" s="187">
        <v>13</v>
      </c>
      <c r="N48" s="175" t="str">
        <f t="shared" si="2"/>
        <v>-</v>
      </c>
      <c r="O48" s="191">
        <v>15</v>
      </c>
      <c r="P48" s="533"/>
      <c r="Q48" s="434"/>
      <c r="R48" s="435"/>
      <c r="S48" s="435"/>
      <c r="T48" s="436"/>
      <c r="U48" s="3"/>
      <c r="V48" s="8">
        <f>COUNTIF(E47:P49,"○")</f>
        <v>2</v>
      </c>
      <c r="W48" s="9">
        <f>COUNTIF(E47:P49,"×")</f>
        <v>0</v>
      </c>
      <c r="X48" s="10">
        <f>(IF((E47&gt;G47),1,0))+(IF((E48&gt;G48),1,0))+(IF((E49&gt;G49),1,0))+(IF((I47&gt;K47),1,0))+(IF((I48&gt;K48),1,0))+(IF((I49&gt;K49),1,0))+(IF((M47&gt;O47),1,0))+(IF((M48&gt;O48),1,0))+(IF((M49&gt;O49),1,0))</f>
        <v>4</v>
      </c>
      <c r="Y48" s="11">
        <f>(IF((E47&lt;G47),1,0))+(IF((E48&lt;G48),1,0))+(IF((E49&lt;G49),1,0))+(IF((I47&lt;K47),1,0))+(IF((I48&lt;K48),1,0))+(IF((I49&lt;K49),1,0))+(IF((M47&lt;O47),1,0))+(IF((M48&lt;O48),1,0))+(IF((M49&lt;O49),1,0))</f>
        <v>1</v>
      </c>
      <c r="Z48" s="30">
        <f>X48-Y48</f>
        <v>3</v>
      </c>
      <c r="AA48" s="9">
        <f>SUM(E47:E49,I47:I49,M47:M49)</f>
        <v>73</v>
      </c>
      <c r="AB48" s="9">
        <f>SUM(G47:G49,K47:K49,O47:O49)</f>
        <v>49</v>
      </c>
      <c r="AC48" s="29">
        <f>AA48-AB48</f>
        <v>24</v>
      </c>
      <c r="AD48" s="451">
        <f>(V48-W48)*1000+(Z48)*100+AC48</f>
        <v>2324</v>
      </c>
      <c r="AE48" s="452"/>
      <c r="AF48" s="79"/>
      <c r="AG48" s="79"/>
      <c r="AH48" s="79"/>
      <c r="AI48" s="79"/>
      <c r="AJ48" s="416" t="s">
        <v>57</v>
      </c>
      <c r="AK48" s="417"/>
      <c r="AL48" s="417"/>
      <c r="AM48" s="418"/>
      <c r="AN48" s="363" t="str">
        <f>C65</f>
        <v>永井　蛍</v>
      </c>
      <c r="AO48" s="364" t="str">
        <f>D65</f>
        <v>あひるduck</v>
      </c>
      <c r="AP48" s="87"/>
      <c r="AQ48" s="230">
        <v>15</v>
      </c>
      <c r="AR48" s="230">
        <v>10</v>
      </c>
      <c r="AS48" s="235">
        <v>11</v>
      </c>
      <c r="AT48" s="87"/>
      <c r="AU48" s="88"/>
      <c r="AV48" s="88"/>
      <c r="AW48" s="88"/>
      <c r="AX48" s="88"/>
      <c r="AY48" s="88"/>
      <c r="AZ48" s="88"/>
      <c r="BA48" s="88"/>
      <c r="BB48" s="88"/>
      <c r="BC48" s="239"/>
      <c r="BD48" s="90"/>
      <c r="BE48" s="204"/>
      <c r="BF48" s="204"/>
      <c r="BG48" s="204"/>
      <c r="BW48" s="38"/>
      <c r="BX48" s="38"/>
    </row>
    <row r="49" spans="2:96" ht="13.05" customHeight="1" x14ac:dyDescent="0.15">
      <c r="C49" s="43"/>
      <c r="D49" s="44" t="s">
        <v>41</v>
      </c>
      <c r="E49" s="444"/>
      <c r="F49" s="429"/>
      <c r="G49" s="429"/>
      <c r="H49" s="430"/>
      <c r="I49" s="192"/>
      <c r="J49" s="175" t="str">
        <f>IF(I49="","","-")</f>
        <v/>
      </c>
      <c r="K49" s="193"/>
      <c r="L49" s="551"/>
      <c r="M49" s="194">
        <v>15</v>
      </c>
      <c r="N49" s="195" t="str">
        <f t="shared" si="2"/>
        <v>-</v>
      </c>
      <c r="O49" s="193">
        <v>11</v>
      </c>
      <c r="P49" s="534"/>
      <c r="Q49" s="1">
        <f>V48</f>
        <v>2</v>
      </c>
      <c r="R49" s="12" t="s">
        <v>27</v>
      </c>
      <c r="S49" s="12">
        <f>W48</f>
        <v>0</v>
      </c>
      <c r="T49" s="13" t="s">
        <v>28</v>
      </c>
      <c r="U49" s="3"/>
      <c r="V49" s="8"/>
      <c r="W49" s="9"/>
      <c r="X49" s="14"/>
      <c r="Y49" s="15"/>
      <c r="Z49" s="31"/>
      <c r="AA49" s="9"/>
      <c r="AB49" s="9"/>
      <c r="AC49" s="29"/>
      <c r="AD49" s="209"/>
      <c r="AE49" s="210"/>
      <c r="AF49" s="79"/>
      <c r="AG49" s="79"/>
      <c r="AH49" s="79"/>
      <c r="AI49" s="79"/>
      <c r="AJ49" s="419"/>
      <c r="AK49" s="420"/>
      <c r="AL49" s="420"/>
      <c r="AM49" s="421"/>
      <c r="AN49" s="365" t="str">
        <f>C66</f>
        <v>清水悠希</v>
      </c>
      <c r="AO49" s="366" t="str">
        <f>D66</f>
        <v>今治南高校</v>
      </c>
      <c r="AP49" s="232"/>
      <c r="AQ49" s="232"/>
      <c r="AR49" s="232"/>
      <c r="AS49" s="232"/>
      <c r="AT49" s="87"/>
      <c r="AU49" s="88"/>
      <c r="AV49" s="82"/>
      <c r="AW49" s="82"/>
      <c r="AX49" s="82"/>
      <c r="AY49" s="82"/>
      <c r="AZ49" s="82"/>
      <c r="BA49" s="82"/>
      <c r="BB49" s="82"/>
      <c r="BC49" s="91"/>
      <c r="BD49" s="92"/>
      <c r="BW49" s="38"/>
      <c r="BX49" s="38"/>
    </row>
    <row r="50" spans="2:96" ht="13.05" customHeight="1" x14ac:dyDescent="0.15">
      <c r="C50" s="41" t="s">
        <v>58</v>
      </c>
      <c r="D50" s="54" t="s">
        <v>59</v>
      </c>
      <c r="E50" s="35">
        <f>IF(K47="","",K47)</f>
        <v>4</v>
      </c>
      <c r="F50" s="175" t="str">
        <f t="shared" ref="F50:F55" si="3">IF(E50="","","-")</f>
        <v>-</v>
      </c>
      <c r="G50" s="176">
        <f>IF(I47="","",I47)</f>
        <v>15</v>
      </c>
      <c r="H50" s="552" t="str">
        <f>IF(L47="","",IF(L47="○","×",IF(L47="×","○")))</f>
        <v>×</v>
      </c>
      <c r="I50" s="422"/>
      <c r="J50" s="423"/>
      <c r="K50" s="423"/>
      <c r="L50" s="424"/>
      <c r="M50" s="196">
        <v>11</v>
      </c>
      <c r="N50" s="175" t="str">
        <f t="shared" si="2"/>
        <v>-</v>
      </c>
      <c r="O50" s="191">
        <v>15</v>
      </c>
      <c r="P50" s="556" t="str">
        <f>IF(M50&lt;&gt;"",IF(M50&gt;O50,IF(M51&gt;O51,"○",IF(M52&gt;O52,"○","×")),IF(M51&gt;O51,IF(M52&gt;O52,"○","×"),"×")),"")</f>
        <v>×</v>
      </c>
      <c r="Q50" s="431">
        <f>RANK(AD51,AD48:AD55)</f>
        <v>3</v>
      </c>
      <c r="R50" s="432"/>
      <c r="S50" s="432"/>
      <c r="T50" s="433"/>
      <c r="U50" s="3"/>
      <c r="V50" s="16"/>
      <c r="W50" s="17"/>
      <c r="X50" s="4"/>
      <c r="Y50" s="5"/>
      <c r="Z50" s="28"/>
      <c r="AA50" s="17"/>
      <c r="AB50" s="17"/>
      <c r="AC50" s="32"/>
      <c r="AD50" s="209"/>
      <c r="AE50" s="210"/>
      <c r="AF50" s="79"/>
      <c r="AG50" s="79"/>
      <c r="AH50" s="79"/>
      <c r="AI50" s="79"/>
      <c r="BW50" s="38"/>
      <c r="BX50" s="38"/>
    </row>
    <row r="51" spans="2:96" ht="13.05" customHeight="1" x14ac:dyDescent="0.15">
      <c r="C51" s="41" t="s">
        <v>60</v>
      </c>
      <c r="D51" s="42" t="s">
        <v>59</v>
      </c>
      <c r="E51" s="177">
        <f>IF(K48="","",K48)</f>
        <v>11</v>
      </c>
      <c r="F51" s="175" t="str">
        <f t="shared" si="3"/>
        <v>-</v>
      </c>
      <c r="G51" s="176">
        <f>IF(I48="","",I48)</f>
        <v>15</v>
      </c>
      <c r="H51" s="550" t="str">
        <f>IF(J48="","",J48)</f>
        <v>-</v>
      </c>
      <c r="I51" s="425"/>
      <c r="J51" s="426"/>
      <c r="K51" s="426"/>
      <c r="L51" s="427"/>
      <c r="M51" s="196">
        <v>10</v>
      </c>
      <c r="N51" s="175" t="str">
        <f t="shared" si="2"/>
        <v>-</v>
      </c>
      <c r="O51" s="191">
        <v>15</v>
      </c>
      <c r="P51" s="556"/>
      <c r="Q51" s="434"/>
      <c r="R51" s="435"/>
      <c r="S51" s="435"/>
      <c r="T51" s="436"/>
      <c r="U51" s="3"/>
      <c r="V51" s="8">
        <f>COUNTIF(E50:P52,"○")</f>
        <v>0</v>
      </c>
      <c r="W51" s="9">
        <f>COUNTIF(E50:P52,"×")</f>
        <v>2</v>
      </c>
      <c r="X51" s="10">
        <f>(IF((E50&gt;G50),1,0))+(IF((E51&gt;G51),1,0))+(IF((E52&gt;G52),1,0))+(IF((I50&gt;K50),1,0))+(IF((I51&gt;K51),1,0))+(IF((I52&gt;K52),1,0))+(IF((M50&gt;O50),1,0))+(IF((M51&gt;O51),1,0))+(IF((M52&gt;O52),1,0))</f>
        <v>0</v>
      </c>
      <c r="Y51" s="11">
        <f>(IF((E50&lt;G50),1,0))+(IF((E51&lt;G51),1,0))+(IF((E52&lt;G52),1,0))+(IF((I50&lt;K50),1,0))+(IF((I51&lt;K51),1,0))+(IF((I52&lt;K52),1,0))+(IF((M50&lt;O50),1,0))+(IF((M51&lt;O51),1,0))+(IF((M52&lt;O52),1,0))</f>
        <v>4</v>
      </c>
      <c r="Z51" s="30">
        <f>X51-Y51</f>
        <v>-4</v>
      </c>
      <c r="AA51" s="9">
        <f>SUM(E50:E52,I50:I52,M50:M52)</f>
        <v>36</v>
      </c>
      <c r="AB51" s="9">
        <f>SUM(G50:G52,K50:K52,O50:O52)</f>
        <v>60</v>
      </c>
      <c r="AC51" s="29">
        <f>AA51-AB51</f>
        <v>-24</v>
      </c>
      <c r="AD51" s="451">
        <f>(V51-W51)*1000+(Z51)*100+AC51</f>
        <v>-2424</v>
      </c>
      <c r="AE51" s="452"/>
      <c r="AF51" s="79"/>
      <c r="AG51" s="79"/>
      <c r="AH51" s="79"/>
      <c r="AI51" s="79"/>
      <c r="BW51" s="38"/>
      <c r="BX51" s="38"/>
    </row>
    <row r="52" spans="2:96" ht="13.05" customHeight="1" x14ac:dyDescent="0.15">
      <c r="C52" s="43"/>
      <c r="D52" s="47" t="s">
        <v>49</v>
      </c>
      <c r="E52" s="178" t="str">
        <f>IF(K49="","",K49)</f>
        <v/>
      </c>
      <c r="F52" s="175" t="str">
        <f t="shared" si="3"/>
        <v/>
      </c>
      <c r="G52" s="179" t="str">
        <f>IF(I49="","",I49)</f>
        <v/>
      </c>
      <c r="H52" s="551" t="str">
        <f>IF(J49="","",J49)</f>
        <v/>
      </c>
      <c r="I52" s="428"/>
      <c r="J52" s="429"/>
      <c r="K52" s="429"/>
      <c r="L52" s="430"/>
      <c r="M52" s="196"/>
      <c r="N52" s="175" t="str">
        <f t="shared" si="2"/>
        <v/>
      </c>
      <c r="O52" s="197"/>
      <c r="P52" s="557"/>
      <c r="Q52" s="1">
        <f>V51</f>
        <v>0</v>
      </c>
      <c r="R52" s="12" t="s">
        <v>27</v>
      </c>
      <c r="S52" s="12">
        <f>W51</f>
        <v>2</v>
      </c>
      <c r="T52" s="13" t="s">
        <v>28</v>
      </c>
      <c r="U52" s="3"/>
      <c r="V52" s="18"/>
      <c r="W52" s="19"/>
      <c r="X52" s="20"/>
      <c r="Y52" s="21"/>
      <c r="Z52" s="33"/>
      <c r="AA52" s="19"/>
      <c r="AB52" s="19"/>
      <c r="AC52" s="34"/>
      <c r="AD52" s="209"/>
      <c r="AE52" s="210"/>
      <c r="AF52" s="79"/>
      <c r="AG52" s="79"/>
      <c r="AH52" s="79"/>
      <c r="AI52" s="79"/>
      <c r="BW52" s="38"/>
      <c r="BX52" s="38"/>
    </row>
    <row r="53" spans="2:96" ht="13.05" customHeight="1" x14ac:dyDescent="0.15">
      <c r="C53" s="48" t="s">
        <v>61</v>
      </c>
      <c r="D53" s="55" t="s">
        <v>62</v>
      </c>
      <c r="E53" s="180">
        <f>IF(O47="","",O47)</f>
        <v>8</v>
      </c>
      <c r="F53" s="181" t="str">
        <f t="shared" si="3"/>
        <v>-</v>
      </c>
      <c r="G53" s="182">
        <f>IF(M47="","",M47)</f>
        <v>15</v>
      </c>
      <c r="H53" s="552" t="str">
        <f>IF(P47="","",IF(P47="○","×",IF(P47="×","○")))</f>
        <v>×</v>
      </c>
      <c r="I53" s="198">
        <f>IF(O50="","",O50)</f>
        <v>15</v>
      </c>
      <c r="J53" s="181" t="str">
        <f>IF(I53="","","-")</f>
        <v>-</v>
      </c>
      <c r="K53" s="182">
        <f>IF(M50="","",M50)</f>
        <v>11</v>
      </c>
      <c r="L53" s="552" t="str">
        <f>IF(P50="","",IF(P50="○","×",IF(P50="×","○")))</f>
        <v>○</v>
      </c>
      <c r="M53" s="422"/>
      <c r="N53" s="423"/>
      <c r="O53" s="423"/>
      <c r="P53" s="424"/>
      <c r="Q53" s="431">
        <f>RANK(AD54,AD48:AD55)</f>
        <v>2</v>
      </c>
      <c r="R53" s="432"/>
      <c r="S53" s="432"/>
      <c r="T53" s="433"/>
      <c r="U53" s="3"/>
      <c r="V53" s="16"/>
      <c r="W53" s="17"/>
      <c r="X53" s="4"/>
      <c r="Y53" s="5"/>
      <c r="Z53" s="28"/>
      <c r="AA53" s="17"/>
      <c r="AB53" s="17"/>
      <c r="AC53" s="32"/>
      <c r="AD53" s="209"/>
      <c r="AE53" s="210"/>
      <c r="AF53" s="79"/>
      <c r="AG53" s="79"/>
      <c r="AH53" s="79"/>
      <c r="AI53" s="79"/>
      <c r="BW53" s="38"/>
      <c r="BX53" s="38"/>
    </row>
    <row r="54" spans="2:96" ht="13.05" customHeight="1" x14ac:dyDescent="0.15">
      <c r="C54" s="50" t="s">
        <v>63</v>
      </c>
      <c r="D54" s="42" t="s">
        <v>64</v>
      </c>
      <c r="E54" s="177">
        <f>IF(O48="","",O48)</f>
        <v>15</v>
      </c>
      <c r="F54" s="175" t="str">
        <f t="shared" si="3"/>
        <v>-</v>
      </c>
      <c r="G54" s="176">
        <f>IF(M48="","",M48)</f>
        <v>13</v>
      </c>
      <c r="H54" s="550" t="str">
        <f>IF(J51="","",J51)</f>
        <v/>
      </c>
      <c r="I54" s="199">
        <f>IF(O51="","",O51)</f>
        <v>15</v>
      </c>
      <c r="J54" s="175" t="str">
        <f>IF(I54="","","-")</f>
        <v>-</v>
      </c>
      <c r="K54" s="176">
        <f>IF(M51="","",M51)</f>
        <v>10</v>
      </c>
      <c r="L54" s="550" t="str">
        <f>IF(N51="","",N51)</f>
        <v>-</v>
      </c>
      <c r="M54" s="425"/>
      <c r="N54" s="426"/>
      <c r="O54" s="426"/>
      <c r="P54" s="427"/>
      <c r="Q54" s="434"/>
      <c r="R54" s="435"/>
      <c r="S54" s="435"/>
      <c r="T54" s="436"/>
      <c r="U54" s="3"/>
      <c r="V54" s="8">
        <f>COUNTIF(E53:P55,"○")</f>
        <v>1</v>
      </c>
      <c r="W54" s="9">
        <f>COUNTIF(E53:P55,"×")</f>
        <v>1</v>
      </c>
      <c r="X54" s="10">
        <f>(IF((E53&gt;G53),1,0))+(IF((E54&gt;G54),1,0))+(IF((E55&gt;G55),1,0))+(IF((I53&gt;K53),1,0))+(IF((I54&gt;K54),1,0))+(IF((I55&gt;K55),1,0))+(IF((M53&gt;O53),1,0))+(IF((M54&gt;O54),1,0))+(IF((M55&gt;O55),1,0))</f>
        <v>3</v>
      </c>
      <c r="Y54" s="11">
        <f>(IF((E53&lt;G53),1,0))+(IF((E54&lt;G54),1,0))+(IF((E55&lt;G55),1,0))+(IF((I53&lt;K53),1,0))+(IF((I54&lt;K54),1,0))+(IF((I55&lt;K55),1,0))+(IF((M53&lt;O53),1,0))+(IF((M54&lt;O54),1,0))+(IF((M55&lt;O55),1,0))</f>
        <v>2</v>
      </c>
      <c r="Z54" s="30">
        <f>X54-Y54</f>
        <v>1</v>
      </c>
      <c r="AA54" s="9">
        <f>SUM(E53:E55,I53:I55,M53:M55)</f>
        <v>64</v>
      </c>
      <c r="AB54" s="9">
        <f>SUM(G53:G55,K53:K55,O53:O55)</f>
        <v>64</v>
      </c>
      <c r="AC54" s="29">
        <f>AA54-AB54</f>
        <v>0</v>
      </c>
      <c r="AD54" s="451">
        <f>(V54-W54)*1000+(Z54)*100+AC54</f>
        <v>100</v>
      </c>
      <c r="AE54" s="452"/>
      <c r="AF54" s="79"/>
      <c r="AG54" s="79"/>
      <c r="AH54" s="79"/>
      <c r="AI54" s="79"/>
      <c r="BW54" s="38"/>
      <c r="BX54" s="38"/>
    </row>
    <row r="55" spans="2:96" ht="13.05" customHeight="1" x14ac:dyDescent="0.15">
      <c r="C55" s="52"/>
      <c r="D55" s="53" t="s">
        <v>41</v>
      </c>
      <c r="E55" s="183">
        <f>IF(O49="","",O49)</f>
        <v>11</v>
      </c>
      <c r="F55" s="184" t="str">
        <f t="shared" si="3"/>
        <v>-</v>
      </c>
      <c r="G55" s="185">
        <f>IF(M49="","",M49)</f>
        <v>15</v>
      </c>
      <c r="H55" s="553" t="str">
        <f>IF(J52="","",J52)</f>
        <v/>
      </c>
      <c r="I55" s="200" t="str">
        <f>IF(O52="","",O52)</f>
        <v/>
      </c>
      <c r="J55" s="184" t="str">
        <f>IF(I55="","","-")</f>
        <v/>
      </c>
      <c r="K55" s="185" t="str">
        <f>IF(M52="","",M52)</f>
        <v/>
      </c>
      <c r="L55" s="553" t="str">
        <f>IF(N52="","",N52)</f>
        <v/>
      </c>
      <c r="M55" s="445"/>
      <c r="N55" s="446"/>
      <c r="O55" s="446"/>
      <c r="P55" s="447"/>
      <c r="Q55" s="2">
        <f>V54</f>
        <v>1</v>
      </c>
      <c r="R55" s="22" t="s">
        <v>27</v>
      </c>
      <c r="S55" s="22">
        <f>W54</f>
        <v>1</v>
      </c>
      <c r="T55" s="23" t="s">
        <v>28</v>
      </c>
      <c r="U55" s="3"/>
      <c r="V55" s="18"/>
      <c r="W55" s="19"/>
      <c r="X55" s="20"/>
      <c r="Y55" s="21"/>
      <c r="Z55" s="33"/>
      <c r="AA55" s="19"/>
      <c r="AB55" s="19"/>
      <c r="AC55" s="34"/>
      <c r="AD55" s="209"/>
      <c r="AE55" s="210"/>
      <c r="AF55" s="79"/>
      <c r="AG55" s="79"/>
      <c r="AH55" s="79"/>
      <c r="AI55" s="79"/>
      <c r="BW55" s="38"/>
      <c r="BX55" s="38"/>
    </row>
    <row r="56" spans="2:96" ht="13.05" customHeight="1" x14ac:dyDescent="0.2">
      <c r="C56" s="39"/>
      <c r="D56" s="40"/>
      <c r="E56" s="40"/>
      <c r="F56" s="40"/>
      <c r="G56" s="40"/>
      <c r="H56" s="40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N56" s="522" t="s">
        <v>65</v>
      </c>
      <c r="AO56" s="523"/>
      <c r="AP56" s="541" t="str">
        <f>AJ59</f>
        <v>Ａの３位</v>
      </c>
      <c r="AQ56" s="542"/>
      <c r="AR56" s="542"/>
      <c r="AS56" s="542"/>
      <c r="AT56" s="543" t="str">
        <f>AJ62</f>
        <v>Ｂの３位</v>
      </c>
      <c r="AU56" s="542"/>
      <c r="AV56" s="542"/>
      <c r="AW56" s="544"/>
      <c r="AX56" s="542" t="str">
        <f>AJ65</f>
        <v>Ｃの３位</v>
      </c>
      <c r="AY56" s="542"/>
      <c r="AZ56" s="542"/>
      <c r="BA56" s="545"/>
      <c r="BB56" s="240"/>
      <c r="BC56" s="240"/>
      <c r="BD56" s="240"/>
      <c r="BE56" s="244"/>
      <c r="BW56" s="38"/>
      <c r="BX56" s="38"/>
    </row>
    <row r="57" spans="2:96" ht="13.05" customHeight="1" x14ac:dyDescent="0.15">
      <c r="C57" s="412" t="s">
        <v>66</v>
      </c>
      <c r="D57" s="413"/>
      <c r="E57" s="541" t="str">
        <f>C59</f>
        <v>矢野　司</v>
      </c>
      <c r="F57" s="542"/>
      <c r="G57" s="542"/>
      <c r="H57" s="544"/>
      <c r="I57" s="543" t="str">
        <f>C62</f>
        <v>白石晃大</v>
      </c>
      <c r="J57" s="542"/>
      <c r="K57" s="542"/>
      <c r="L57" s="544"/>
      <c r="M57" s="543" t="str">
        <f>C65</f>
        <v>永井　蛍</v>
      </c>
      <c r="N57" s="542"/>
      <c r="O57" s="542"/>
      <c r="P57" s="544"/>
      <c r="Q57" s="538" t="s">
        <v>22</v>
      </c>
      <c r="R57" s="539"/>
      <c r="S57" s="539"/>
      <c r="T57" s="540"/>
      <c r="U57" s="3"/>
      <c r="V57" s="587" t="s">
        <v>23</v>
      </c>
      <c r="W57" s="588"/>
      <c r="X57" s="574" t="s">
        <v>24</v>
      </c>
      <c r="Y57" s="575"/>
      <c r="Z57" s="576"/>
      <c r="AA57" s="25" t="s">
        <v>25</v>
      </c>
      <c r="AB57" s="26"/>
      <c r="AC57" s="27"/>
      <c r="AD57" s="39"/>
      <c r="AE57" s="39"/>
      <c r="AF57" s="79"/>
      <c r="AG57" s="79"/>
      <c r="AH57" s="79"/>
      <c r="AI57" s="79"/>
      <c r="AJ57" s="39"/>
      <c r="AK57" s="39"/>
      <c r="AL57" s="39"/>
      <c r="AM57" s="39"/>
      <c r="AN57" s="524"/>
      <c r="AO57" s="525"/>
      <c r="AP57" s="541" t="str">
        <f>AN59</f>
        <v>真木綾明</v>
      </c>
      <c r="AQ57" s="542"/>
      <c r="AR57" s="542"/>
      <c r="AS57" s="544"/>
      <c r="AT57" s="543" t="str">
        <f>AN62</f>
        <v>吉金侑哉</v>
      </c>
      <c r="AU57" s="542"/>
      <c r="AV57" s="542"/>
      <c r="AW57" s="544"/>
      <c r="AX57" s="543" t="str">
        <f>AN65</f>
        <v>矢野　司</v>
      </c>
      <c r="AY57" s="542"/>
      <c r="AZ57" s="542"/>
      <c r="BA57" s="544"/>
      <c r="BB57" s="538" t="s">
        <v>22</v>
      </c>
      <c r="BC57" s="539"/>
      <c r="BD57" s="539"/>
      <c r="BE57" s="540"/>
      <c r="BF57" s="3"/>
      <c r="BG57" s="587" t="s">
        <v>23</v>
      </c>
      <c r="BH57" s="588"/>
      <c r="BI57" s="574" t="s">
        <v>24</v>
      </c>
      <c r="BJ57" s="575"/>
      <c r="BK57" s="576"/>
      <c r="BL57" s="25" t="s">
        <v>25</v>
      </c>
      <c r="BM57" s="26"/>
      <c r="BN57" s="27"/>
      <c r="BO57" s="39"/>
      <c r="BP57" s="39"/>
      <c r="BW57" s="38"/>
      <c r="BX57" s="38"/>
    </row>
    <row r="58" spans="2:96" ht="13.05" customHeight="1" x14ac:dyDescent="0.15">
      <c r="C58" s="414"/>
      <c r="D58" s="415"/>
      <c r="E58" s="453" t="str">
        <f>C60</f>
        <v>三好陽太</v>
      </c>
      <c r="F58" s="454"/>
      <c r="G58" s="454"/>
      <c r="H58" s="455"/>
      <c r="I58" s="456" t="str">
        <f>C63</f>
        <v>岡崎大成</v>
      </c>
      <c r="J58" s="454"/>
      <c r="K58" s="454"/>
      <c r="L58" s="455"/>
      <c r="M58" s="456" t="str">
        <f>C66</f>
        <v>清水悠希</v>
      </c>
      <c r="N58" s="454"/>
      <c r="O58" s="454"/>
      <c r="P58" s="455"/>
      <c r="Q58" s="577" t="s">
        <v>26</v>
      </c>
      <c r="R58" s="578"/>
      <c r="S58" s="578"/>
      <c r="T58" s="579"/>
      <c r="U58" s="3"/>
      <c r="V58" s="6" t="s">
        <v>27</v>
      </c>
      <c r="W58" s="7" t="s">
        <v>28</v>
      </c>
      <c r="X58" s="6" t="s">
        <v>29</v>
      </c>
      <c r="Y58" s="7" t="s">
        <v>30</v>
      </c>
      <c r="Z58" s="24" t="s">
        <v>31</v>
      </c>
      <c r="AA58" s="7" t="s">
        <v>29</v>
      </c>
      <c r="AB58" s="7" t="s">
        <v>30</v>
      </c>
      <c r="AC58" s="24" t="s">
        <v>31</v>
      </c>
      <c r="AD58" s="39"/>
      <c r="AE58" s="39"/>
      <c r="AF58" s="79"/>
      <c r="AG58" s="79"/>
      <c r="AH58" s="79"/>
      <c r="AI58" s="79"/>
      <c r="AJ58" s="39"/>
      <c r="AK58" s="39"/>
      <c r="AL58" s="39"/>
      <c r="AM58" s="39"/>
      <c r="AN58" s="526"/>
      <c r="AO58" s="527"/>
      <c r="AP58" s="453" t="str">
        <f>AN60</f>
        <v>真木秀伍</v>
      </c>
      <c r="AQ58" s="454"/>
      <c r="AR58" s="454"/>
      <c r="AS58" s="455"/>
      <c r="AT58" s="456" t="str">
        <f>AN63</f>
        <v>佐野春亮</v>
      </c>
      <c r="AU58" s="454"/>
      <c r="AV58" s="454"/>
      <c r="AW58" s="455"/>
      <c r="AX58" s="456" t="str">
        <f>AN66</f>
        <v>三好陽太</v>
      </c>
      <c r="AY58" s="454"/>
      <c r="AZ58" s="454"/>
      <c r="BA58" s="455"/>
      <c r="BB58" s="577" t="s">
        <v>26</v>
      </c>
      <c r="BC58" s="578"/>
      <c r="BD58" s="578"/>
      <c r="BE58" s="579"/>
      <c r="BF58" s="3"/>
      <c r="BG58" s="6" t="s">
        <v>27</v>
      </c>
      <c r="BH58" s="7" t="s">
        <v>28</v>
      </c>
      <c r="BI58" s="6" t="s">
        <v>29</v>
      </c>
      <c r="BJ58" s="7" t="s">
        <v>30</v>
      </c>
      <c r="BK58" s="24" t="s">
        <v>31</v>
      </c>
      <c r="BL58" s="7" t="s">
        <v>29</v>
      </c>
      <c r="BM58" s="7" t="s">
        <v>30</v>
      </c>
      <c r="BN58" s="24" t="s">
        <v>31</v>
      </c>
      <c r="BO58" s="39"/>
      <c r="BP58" s="39"/>
      <c r="BW58" s="38"/>
      <c r="BX58" s="38"/>
    </row>
    <row r="59" spans="2:96" s="36" customFormat="1" ht="13.05" customHeight="1" x14ac:dyDescent="0.15">
      <c r="B59" s="38"/>
      <c r="C59" s="41" t="s">
        <v>67</v>
      </c>
      <c r="D59" s="46" t="s">
        <v>38</v>
      </c>
      <c r="E59" s="440"/>
      <c r="F59" s="441"/>
      <c r="G59" s="441"/>
      <c r="H59" s="442"/>
      <c r="I59" s="187">
        <v>8</v>
      </c>
      <c r="J59" s="175" t="str">
        <f>IF(I59="","","-")</f>
        <v>-</v>
      </c>
      <c r="K59" s="188">
        <v>15</v>
      </c>
      <c r="L59" s="549" t="str">
        <f>IF(I59&lt;&gt;"",IF(I59&gt;K59,IF(I60&gt;K60,"○",IF(I61&gt;K61,"○","×")),IF(I60&gt;K60,IF(I61&gt;K61,"○","×"),"×")),"")</f>
        <v>×</v>
      </c>
      <c r="M59" s="187">
        <v>7</v>
      </c>
      <c r="N59" s="189" t="str">
        <f t="shared" ref="N59:N64" si="4">IF(M59="","","-")</f>
        <v>-</v>
      </c>
      <c r="O59" s="190">
        <v>15</v>
      </c>
      <c r="P59" s="532" t="str">
        <f>IF(M59&lt;&gt;"",IF(M59&gt;O59,IF(M60&gt;O60,"○",IF(M61&gt;O61,"○","×")),IF(M60&gt;O60,IF(M61&gt;O61,"○","×"),"×")),"")</f>
        <v>×</v>
      </c>
      <c r="Q59" s="431">
        <f>RANK(AD60,AD60:AD67)</f>
        <v>3</v>
      </c>
      <c r="R59" s="432"/>
      <c r="S59" s="432"/>
      <c r="T59" s="433"/>
      <c r="U59" s="3"/>
      <c r="V59" s="8"/>
      <c r="W59" s="9"/>
      <c r="X59" s="4"/>
      <c r="Y59" s="5"/>
      <c r="Z59" s="28"/>
      <c r="AA59" s="9"/>
      <c r="AB59" s="9"/>
      <c r="AC59" s="29"/>
      <c r="AD59" s="39"/>
      <c r="AE59" s="39"/>
      <c r="AF59" s="79"/>
      <c r="AG59" s="79"/>
      <c r="AH59" s="79"/>
      <c r="AI59" s="79"/>
      <c r="AJ59" s="528" t="s">
        <v>68</v>
      </c>
      <c r="AK59" s="528"/>
      <c r="AL59" s="528"/>
      <c r="AM59" s="528"/>
      <c r="AN59" s="367" t="str">
        <f>C35</f>
        <v>真木綾明</v>
      </c>
      <c r="AO59" s="368" t="str">
        <f>D35</f>
        <v>まっきーず</v>
      </c>
      <c r="AP59" s="440"/>
      <c r="AQ59" s="441"/>
      <c r="AR59" s="441"/>
      <c r="AS59" s="441"/>
      <c r="AT59" s="187">
        <v>10</v>
      </c>
      <c r="AU59" s="175" t="str">
        <f>IF(AT59="","","-")</f>
        <v>-</v>
      </c>
      <c r="AV59" s="188">
        <v>15</v>
      </c>
      <c r="AW59" s="549" t="str">
        <f>IF(AT59&lt;&gt;"",IF(AT59&gt;AV59,IF(AT60&gt;AV60,"○",IF(AT61&gt;AV61,"○","×")),IF(AT60&gt;AV60,IF(AT61&gt;AV61,"○","×"),"×")),"")</f>
        <v>×</v>
      </c>
      <c r="AX59" s="241">
        <v>12</v>
      </c>
      <c r="AY59" s="189" t="str">
        <f t="shared" ref="AY59:AY64" si="5">IF(AX59="","","-")</f>
        <v>-</v>
      </c>
      <c r="AZ59" s="190">
        <v>15</v>
      </c>
      <c r="BA59" s="532" t="str">
        <f>IF(AX59&lt;&gt;"",IF(AX59&gt;AZ59,IF(AX60&gt;AZ60,"○",IF(AX61&gt;AZ61,"○","×")),IF(AX60&gt;AZ60,IF(AX61&gt;AZ61,"○","×"),"×")),"")</f>
        <v>×</v>
      </c>
      <c r="BB59" s="432">
        <f>RANK(BO60,BO60:BO67)</f>
        <v>3</v>
      </c>
      <c r="BC59" s="432"/>
      <c r="BD59" s="432"/>
      <c r="BE59" s="433"/>
      <c r="BF59" s="3"/>
      <c r="BG59" s="8"/>
      <c r="BH59" s="9"/>
      <c r="BI59" s="4"/>
      <c r="BJ59" s="5"/>
      <c r="BK59" s="28"/>
      <c r="BL59" s="9"/>
      <c r="BM59" s="9"/>
      <c r="BN59" s="29"/>
      <c r="BO59" s="39"/>
      <c r="BP59" s="39"/>
      <c r="BW59" s="38"/>
      <c r="BX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8"/>
    </row>
    <row r="60" spans="2:96" s="36" customFormat="1" ht="13.05" customHeight="1" x14ac:dyDescent="0.15">
      <c r="B60" s="38"/>
      <c r="C60" s="41" t="s">
        <v>69</v>
      </c>
      <c r="D60" s="46" t="s">
        <v>38</v>
      </c>
      <c r="E60" s="443"/>
      <c r="F60" s="426"/>
      <c r="G60" s="426"/>
      <c r="H60" s="427"/>
      <c r="I60" s="187">
        <v>11</v>
      </c>
      <c r="J60" s="175" t="str">
        <f>IF(I60="","","-")</f>
        <v>-</v>
      </c>
      <c r="K60" s="191">
        <v>15</v>
      </c>
      <c r="L60" s="550"/>
      <c r="M60" s="187">
        <v>15</v>
      </c>
      <c r="N60" s="175" t="str">
        <f t="shared" si="4"/>
        <v>-</v>
      </c>
      <c r="O60" s="191">
        <v>5</v>
      </c>
      <c r="P60" s="533"/>
      <c r="Q60" s="434"/>
      <c r="R60" s="435"/>
      <c r="S60" s="435"/>
      <c r="T60" s="436"/>
      <c r="U60" s="3"/>
      <c r="V60" s="8">
        <f>COUNTIF(E59:P61,"○")</f>
        <v>0</v>
      </c>
      <c r="W60" s="9">
        <f>COUNTIF(E59:P61,"×")</f>
        <v>2</v>
      </c>
      <c r="X60" s="10">
        <f>(IF((E59&gt;G59),1,0))+(IF((E60&gt;G60),1,0))+(IF((E61&gt;G61),1,0))+(IF((I59&gt;K59),1,0))+(IF((I60&gt;K60),1,0))+(IF((I61&gt;K61),1,0))+(IF((M59&gt;O59),1,0))+(IF((M60&gt;O60),1,0))+(IF((M61&gt;O61),1,0))</f>
        <v>1</v>
      </c>
      <c r="Y60" s="11">
        <f>(IF((E59&lt;G59),1,0))+(IF((E60&lt;G60),1,0))+(IF((E61&lt;G61),1,0))+(IF((I59&lt;K59),1,0))+(IF((I60&lt;K60),1,0))+(IF((I61&lt;K61),1,0))+(IF((M59&lt;O59),1,0))+(IF((M60&lt;O60),1,0))+(IF((M61&lt;O61),1,0))</f>
        <v>4</v>
      </c>
      <c r="Z60" s="30">
        <f>X60-Y60</f>
        <v>-3</v>
      </c>
      <c r="AA60" s="9">
        <f>SUM(E59:E61,I59:I61,M59:M61)</f>
        <v>52</v>
      </c>
      <c r="AB60" s="9">
        <f>SUM(G59:G61,K59:K61,O59:O61)</f>
        <v>65</v>
      </c>
      <c r="AC60" s="29">
        <f>AA60-AB60</f>
        <v>-13</v>
      </c>
      <c r="AD60" s="451">
        <f>(V60-W60)*1000+(Z60)*100+AC60</f>
        <v>-2313</v>
      </c>
      <c r="AE60" s="452"/>
      <c r="AF60" s="79"/>
      <c r="AG60" s="79"/>
      <c r="AH60" s="79"/>
      <c r="AI60" s="79"/>
      <c r="AJ60" s="528"/>
      <c r="AK60" s="528"/>
      <c r="AL60" s="528"/>
      <c r="AM60" s="528"/>
      <c r="AN60" s="367" t="str">
        <f>C36</f>
        <v>真木秀伍</v>
      </c>
      <c r="AO60" s="236" t="str">
        <f>D36</f>
        <v>まっきーず</v>
      </c>
      <c r="AP60" s="443"/>
      <c r="AQ60" s="426"/>
      <c r="AR60" s="426"/>
      <c r="AS60" s="426"/>
      <c r="AT60" s="187">
        <v>14</v>
      </c>
      <c r="AU60" s="175" t="str">
        <f>IF(AT60="","","-")</f>
        <v>-</v>
      </c>
      <c r="AV60" s="191">
        <v>16</v>
      </c>
      <c r="AW60" s="550"/>
      <c r="AX60" s="241">
        <v>13</v>
      </c>
      <c r="AY60" s="175" t="str">
        <f t="shared" si="5"/>
        <v>-</v>
      </c>
      <c r="AZ60" s="191">
        <v>15</v>
      </c>
      <c r="BA60" s="533"/>
      <c r="BB60" s="435"/>
      <c r="BC60" s="435"/>
      <c r="BD60" s="435"/>
      <c r="BE60" s="436"/>
      <c r="BF60" s="3"/>
      <c r="BG60" s="8">
        <f>COUNTIF(AP59:BA61,"○")</f>
        <v>0</v>
      </c>
      <c r="BH60" s="9">
        <f>COUNTIF(AP59:BA61,"×")</f>
        <v>2</v>
      </c>
      <c r="BI60" s="10">
        <f>(IF((AP59&gt;AR59),1,0))+(IF((AP60&gt;AR60),1,0))+(IF((AP61&gt;AR61),1,0))+(IF((AT59&gt;AV59),1,0))+(IF((AT60&gt;AV60),1,0))+(IF((AT61&gt;AV61),1,0))+(IF((AX59&gt;AZ59),1,0))+(IF((AX60&gt;AZ60),1,0))+(IF((AX61&gt;AZ61),1,0))</f>
        <v>0</v>
      </c>
      <c r="BJ60" s="11">
        <f>(IF((AP59&lt;AR59),1,0))+(IF((AP60&lt;AR60),1,0))+(IF((AP61&lt;AR61),1,0))+(IF((AT59&lt;AV59),1,0))+(IF((AT60&lt;AV60),1,0))+(IF((AT61&lt;AV61),1,0))+(IF((AX59&lt;AZ59),1,0))+(IF((AX60&lt;AZ60),1,0))+(IF((AX61&lt;AZ61),1,0))</f>
        <v>4</v>
      </c>
      <c r="BK60" s="30">
        <f>BI60-BJ60</f>
        <v>-4</v>
      </c>
      <c r="BL60" s="9">
        <f>SUM(AP59:AP61,AT59:AT61,AX59:AX61)</f>
        <v>49</v>
      </c>
      <c r="BM60" s="9">
        <f>SUM(AR59:AR61,AV59:AV61,AZ59:AZ61)</f>
        <v>61</v>
      </c>
      <c r="BN60" s="29">
        <f>BL60-BM60</f>
        <v>-12</v>
      </c>
      <c r="BO60" s="451">
        <f>(BG60-BH60)*1000+(BK60)*100+BN60</f>
        <v>-2412</v>
      </c>
      <c r="BP60" s="452"/>
      <c r="BW60" s="38"/>
      <c r="BX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</row>
    <row r="61" spans="2:96" s="36" customFormat="1" ht="13.05" customHeight="1" x14ac:dyDescent="0.15">
      <c r="B61" s="38"/>
      <c r="C61" s="43"/>
      <c r="D61" s="44" t="s">
        <v>41</v>
      </c>
      <c r="E61" s="444"/>
      <c r="F61" s="429"/>
      <c r="G61" s="429"/>
      <c r="H61" s="430"/>
      <c r="I61" s="192"/>
      <c r="J61" s="175" t="str">
        <f>IF(I61="","","-")</f>
        <v/>
      </c>
      <c r="K61" s="193"/>
      <c r="L61" s="551"/>
      <c r="M61" s="194">
        <v>11</v>
      </c>
      <c r="N61" s="195" t="str">
        <f t="shared" si="4"/>
        <v>-</v>
      </c>
      <c r="O61" s="193">
        <v>15</v>
      </c>
      <c r="P61" s="534"/>
      <c r="Q61" s="1">
        <f>V60</f>
        <v>0</v>
      </c>
      <c r="R61" s="12" t="s">
        <v>27</v>
      </c>
      <c r="S61" s="12">
        <f>W60</f>
        <v>2</v>
      </c>
      <c r="T61" s="13" t="s">
        <v>28</v>
      </c>
      <c r="U61" s="3"/>
      <c r="V61" s="8"/>
      <c r="W61" s="9"/>
      <c r="X61" s="14"/>
      <c r="Y61" s="15"/>
      <c r="Z61" s="31"/>
      <c r="AA61" s="9"/>
      <c r="AB61" s="9"/>
      <c r="AC61" s="29"/>
      <c r="AD61" s="209"/>
      <c r="AE61" s="210"/>
      <c r="AF61" s="79"/>
      <c r="AG61" s="79"/>
      <c r="AH61" s="79"/>
      <c r="AI61" s="79"/>
      <c r="AJ61" s="528"/>
      <c r="AK61" s="528"/>
      <c r="AL61" s="528"/>
      <c r="AM61" s="528"/>
      <c r="AN61" s="213"/>
      <c r="AO61" s="236"/>
      <c r="AP61" s="444"/>
      <c r="AQ61" s="429"/>
      <c r="AR61" s="429"/>
      <c r="AS61" s="429"/>
      <c r="AT61" s="192"/>
      <c r="AU61" s="175" t="str">
        <f>IF(AT61="","","-")</f>
        <v/>
      </c>
      <c r="AV61" s="193"/>
      <c r="AW61" s="551"/>
      <c r="AX61" s="242"/>
      <c r="AY61" s="195" t="str">
        <f t="shared" si="5"/>
        <v/>
      </c>
      <c r="AZ61" s="193"/>
      <c r="BA61" s="534"/>
      <c r="BB61" s="384">
        <f>BG60</f>
        <v>0</v>
      </c>
      <c r="BC61" s="384" t="s">
        <v>27</v>
      </c>
      <c r="BD61" s="384">
        <f>BH60</f>
        <v>2</v>
      </c>
      <c r="BE61" s="385" t="s">
        <v>28</v>
      </c>
      <c r="BF61" s="3"/>
      <c r="BG61" s="8"/>
      <c r="BH61" s="9"/>
      <c r="BI61" s="14"/>
      <c r="BJ61" s="15"/>
      <c r="BK61" s="31"/>
      <c r="BL61" s="9"/>
      <c r="BM61" s="9"/>
      <c r="BN61" s="29"/>
      <c r="BO61" s="209"/>
      <c r="BP61" s="210"/>
      <c r="BW61" s="38"/>
      <c r="BX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</row>
    <row r="62" spans="2:96" s="36" customFormat="1" ht="13.05" customHeight="1" x14ac:dyDescent="0.15">
      <c r="B62" s="38"/>
      <c r="C62" s="41" t="s">
        <v>70</v>
      </c>
      <c r="D62" s="55" t="s">
        <v>71</v>
      </c>
      <c r="E62" s="35">
        <f>IF(K59="","",K59)</f>
        <v>15</v>
      </c>
      <c r="F62" s="175" t="str">
        <f t="shared" ref="F62:F67" si="6">IF(E62="","","-")</f>
        <v>-</v>
      </c>
      <c r="G62" s="176">
        <f>IF(I59="","",I59)</f>
        <v>8</v>
      </c>
      <c r="H62" s="552" t="str">
        <f>IF(L59="","",IF(L59="○","×",IF(L59="×","○")))</f>
        <v>○</v>
      </c>
      <c r="I62" s="422"/>
      <c r="J62" s="423"/>
      <c r="K62" s="423"/>
      <c r="L62" s="424"/>
      <c r="M62" s="196">
        <v>14</v>
      </c>
      <c r="N62" s="175" t="str">
        <f t="shared" si="4"/>
        <v>-</v>
      </c>
      <c r="O62" s="191">
        <v>16</v>
      </c>
      <c r="P62" s="556" t="str">
        <f>IF(M62&lt;&gt;"",IF(M62&gt;O62,IF(M63&gt;O63,"○",IF(M64&gt;O64,"○","×")),IF(M63&gt;O63,IF(M64&gt;O64,"○","×"),"×")),"")</f>
        <v>×</v>
      </c>
      <c r="Q62" s="431">
        <f>RANK(AD63,AD60:AD67)</f>
        <v>2</v>
      </c>
      <c r="R62" s="432"/>
      <c r="S62" s="432"/>
      <c r="T62" s="433"/>
      <c r="U62" s="3"/>
      <c r="V62" s="16"/>
      <c r="W62" s="17"/>
      <c r="X62" s="4"/>
      <c r="Y62" s="5"/>
      <c r="Z62" s="28"/>
      <c r="AA62" s="17"/>
      <c r="AB62" s="17"/>
      <c r="AC62" s="32"/>
      <c r="AD62" s="209"/>
      <c r="AE62" s="210"/>
      <c r="AF62" s="79"/>
      <c r="AG62" s="79"/>
      <c r="AH62" s="79"/>
      <c r="AI62" s="79"/>
      <c r="AJ62" s="528" t="s">
        <v>72</v>
      </c>
      <c r="AK62" s="528"/>
      <c r="AL62" s="528"/>
      <c r="AM62" s="528"/>
      <c r="AN62" s="367" t="str">
        <f>C50</f>
        <v>吉金侑哉</v>
      </c>
      <c r="AO62" s="369" t="str">
        <f>D50</f>
        <v>けぷけぷ</v>
      </c>
      <c r="AP62" s="35">
        <f>IF(AV59="","",AV59)</f>
        <v>15</v>
      </c>
      <c r="AQ62" s="175" t="str">
        <f t="shared" ref="AQ62:AQ67" si="7">IF(AP62="","","-")</f>
        <v>-</v>
      </c>
      <c r="AR62" s="176">
        <f>IF(AT59="","",AT59)</f>
        <v>10</v>
      </c>
      <c r="AS62" s="535" t="str">
        <f>IF(AW59="","",IF(AW59="○","×",IF(AW59="×","○")))</f>
        <v>○</v>
      </c>
      <c r="AT62" s="422"/>
      <c r="AU62" s="423"/>
      <c r="AV62" s="423"/>
      <c r="AW62" s="424"/>
      <c r="AX62" s="191">
        <v>15</v>
      </c>
      <c r="AY62" s="175" t="str">
        <f t="shared" si="5"/>
        <v>-</v>
      </c>
      <c r="AZ62" s="191">
        <v>13</v>
      </c>
      <c r="BA62" s="533" t="str">
        <f>IF(AX62&lt;&gt;"",IF(AX62&gt;AZ62,IF(AX63&gt;AZ63,"○",IF(AX64&gt;AZ64,"○","×")),IF(AX63&gt;AZ63,IF(AX64&gt;AZ64,"○","×"),"×")),"")</f>
        <v>×</v>
      </c>
      <c r="BB62" s="432">
        <f>RANK(BO63,BO60:BO67)</f>
        <v>2</v>
      </c>
      <c r="BC62" s="432"/>
      <c r="BD62" s="432"/>
      <c r="BE62" s="433"/>
      <c r="BF62" s="3"/>
      <c r="BG62" s="16"/>
      <c r="BH62" s="17"/>
      <c r="BI62" s="4"/>
      <c r="BJ62" s="5"/>
      <c r="BK62" s="28"/>
      <c r="BL62" s="17"/>
      <c r="BM62" s="17"/>
      <c r="BN62" s="32"/>
      <c r="BO62" s="209"/>
      <c r="BP62" s="210"/>
      <c r="BW62" s="38"/>
      <c r="BX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</row>
    <row r="63" spans="2:96" s="36" customFormat="1" ht="13.05" customHeight="1" x14ac:dyDescent="0.15">
      <c r="B63" s="38"/>
      <c r="C63" s="41" t="s">
        <v>73</v>
      </c>
      <c r="D63" s="56" t="s">
        <v>74</v>
      </c>
      <c r="E63" s="177">
        <f>IF(K60="","",K60)</f>
        <v>15</v>
      </c>
      <c r="F63" s="175" t="str">
        <f t="shared" si="6"/>
        <v>-</v>
      </c>
      <c r="G63" s="176">
        <f>IF(I60="","",I60)</f>
        <v>11</v>
      </c>
      <c r="H63" s="550" t="str">
        <f>IF(J60="","",J60)</f>
        <v>-</v>
      </c>
      <c r="I63" s="425"/>
      <c r="J63" s="426"/>
      <c r="K63" s="426"/>
      <c r="L63" s="427"/>
      <c r="M63" s="196">
        <v>15</v>
      </c>
      <c r="N63" s="175" t="str">
        <f t="shared" si="4"/>
        <v>-</v>
      </c>
      <c r="O63" s="191">
        <v>10</v>
      </c>
      <c r="P63" s="556"/>
      <c r="Q63" s="434"/>
      <c r="R63" s="435"/>
      <c r="S63" s="435"/>
      <c r="T63" s="436"/>
      <c r="U63" s="3"/>
      <c r="V63" s="8">
        <f>COUNTIF(E62:P64,"○")</f>
        <v>1</v>
      </c>
      <c r="W63" s="9">
        <f>COUNTIF(E62:P64,"×")</f>
        <v>1</v>
      </c>
      <c r="X63" s="10">
        <f>(IF((E62&gt;G62),1,0))+(IF((E63&gt;G63),1,0))+(IF((E64&gt;G64),1,0))+(IF((I62&gt;K62),1,0))+(IF((I63&gt;K63),1,0))+(IF((I64&gt;K64),1,0))+(IF((M62&gt;O62),1,0))+(IF((M63&gt;O63),1,0))+(IF((M64&gt;O64),1,0))</f>
        <v>3</v>
      </c>
      <c r="Y63" s="11">
        <f>(IF((E62&lt;G62),1,0))+(IF((E63&lt;G63),1,0))+(IF((E64&lt;G64),1,0))+(IF((I62&lt;K62),1,0))+(IF((I63&lt;K63),1,0))+(IF((I64&lt;K64),1,0))+(IF((M62&lt;O62),1,0))+(IF((M63&lt;O63),1,0))+(IF((M64&lt;O64),1,0))</f>
        <v>2</v>
      </c>
      <c r="Z63" s="30">
        <f>X63-Y63</f>
        <v>1</v>
      </c>
      <c r="AA63" s="9">
        <f>SUM(E62:E64,I62:I64,M62:M64)</f>
        <v>72</v>
      </c>
      <c r="AB63" s="9">
        <f>SUM(G62:G64,K62:K64,O62:O64)</f>
        <v>60</v>
      </c>
      <c r="AC63" s="29">
        <f>AA63-AB63</f>
        <v>12</v>
      </c>
      <c r="AD63" s="451">
        <f>(V63-W63)*1000+(Z63)*100+AC63</f>
        <v>112</v>
      </c>
      <c r="AE63" s="452"/>
      <c r="AF63" s="79"/>
      <c r="AG63" s="79"/>
      <c r="AH63" s="79"/>
      <c r="AI63" s="79"/>
      <c r="AJ63" s="528"/>
      <c r="AK63" s="528"/>
      <c r="AL63" s="528"/>
      <c r="AM63" s="528"/>
      <c r="AN63" s="367" t="str">
        <f>C51</f>
        <v>佐野春亮</v>
      </c>
      <c r="AO63" s="236" t="str">
        <f>D51</f>
        <v>けぷけぷ</v>
      </c>
      <c r="AP63" s="177">
        <f>IF(AV60="","",AV60)</f>
        <v>16</v>
      </c>
      <c r="AQ63" s="175" t="str">
        <f t="shared" si="7"/>
        <v>-</v>
      </c>
      <c r="AR63" s="176">
        <f>IF(AT60="","",AT60)</f>
        <v>14</v>
      </c>
      <c r="AS63" s="536" t="str">
        <f>IF(AU60="","",AU60)</f>
        <v>-</v>
      </c>
      <c r="AT63" s="425"/>
      <c r="AU63" s="426"/>
      <c r="AV63" s="426"/>
      <c r="AW63" s="427"/>
      <c r="AX63" s="191">
        <v>13</v>
      </c>
      <c r="AY63" s="175" t="str">
        <f t="shared" si="5"/>
        <v>-</v>
      </c>
      <c r="AZ63" s="191">
        <v>15</v>
      </c>
      <c r="BA63" s="533"/>
      <c r="BB63" s="435"/>
      <c r="BC63" s="435"/>
      <c r="BD63" s="435"/>
      <c r="BE63" s="436"/>
      <c r="BF63" s="3"/>
      <c r="BG63" s="8">
        <f>COUNTIF(AP62:BA64,"○")</f>
        <v>1</v>
      </c>
      <c r="BH63" s="9">
        <f>COUNTIF(AP62:BA64,"×")</f>
        <v>1</v>
      </c>
      <c r="BI63" s="10">
        <f>(IF((AP62&gt;AR62),1,0))+(IF((AP63&gt;AR63),1,0))+(IF((AP64&gt;AR64),1,0))+(IF((AT62&gt;AV62),1,0))+(IF((AT63&gt;AV63),1,0))+(IF((AT64&gt;AV64),1,0))+(IF((AX62&gt;AZ62),1,0))+(IF((AX63&gt;AZ63),1,0))+(IF((AX64&gt;AZ64),1,0))</f>
        <v>3</v>
      </c>
      <c r="BJ63" s="11">
        <f>(IF((AP62&lt;AR62),1,0))+(IF((AP63&lt;AR63),1,0))+(IF((AP64&lt;AR64),1,0))+(IF((AT62&lt;AV62),1,0))+(IF((AT63&lt;AV63),1,0))+(IF((AT64&lt;AV64),1,0))+(IF((AX62&lt;AZ62),1,0))+(IF((AX63&lt;AZ63),1,0))+(IF((AX64&lt;AZ64),1,0))</f>
        <v>2</v>
      </c>
      <c r="BK63" s="30">
        <f>BI63-BJ63</f>
        <v>1</v>
      </c>
      <c r="BL63" s="9">
        <f>SUM(AP62:AP64,AT62:AT64,AX62:AX64)</f>
        <v>73</v>
      </c>
      <c r="BM63" s="9">
        <f>SUM(AR62:AR64,AV62:AV64,AZ62:AZ64)</f>
        <v>68</v>
      </c>
      <c r="BN63" s="29">
        <f>BL63-BM63</f>
        <v>5</v>
      </c>
      <c r="BO63" s="451">
        <f>(BG63-BH63)*1000+(BK63)*100+BN63</f>
        <v>105</v>
      </c>
      <c r="BP63" s="452"/>
      <c r="BW63" s="38"/>
      <c r="BX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</row>
    <row r="64" spans="2:96" s="36" customFormat="1" ht="13.05" customHeight="1" x14ac:dyDescent="0.15">
      <c r="B64" s="38"/>
      <c r="C64" s="43"/>
      <c r="D64" s="47" t="s">
        <v>49</v>
      </c>
      <c r="E64" s="178" t="str">
        <f>IF(K61="","",K61)</f>
        <v/>
      </c>
      <c r="F64" s="175" t="str">
        <f t="shared" si="6"/>
        <v/>
      </c>
      <c r="G64" s="179" t="str">
        <f>IF(I61="","",I61)</f>
        <v/>
      </c>
      <c r="H64" s="551" t="str">
        <f>IF(J61="","",J61)</f>
        <v/>
      </c>
      <c r="I64" s="428"/>
      <c r="J64" s="429"/>
      <c r="K64" s="429"/>
      <c r="L64" s="430"/>
      <c r="M64" s="196">
        <v>13</v>
      </c>
      <c r="N64" s="175" t="str">
        <f t="shared" si="4"/>
        <v>-</v>
      </c>
      <c r="O64" s="197">
        <v>15</v>
      </c>
      <c r="P64" s="557"/>
      <c r="Q64" s="1">
        <f>V63</f>
        <v>1</v>
      </c>
      <c r="R64" s="12" t="s">
        <v>27</v>
      </c>
      <c r="S64" s="12">
        <f>W63</f>
        <v>1</v>
      </c>
      <c r="T64" s="13" t="s">
        <v>28</v>
      </c>
      <c r="U64" s="3"/>
      <c r="V64" s="18"/>
      <c r="W64" s="19"/>
      <c r="X64" s="20"/>
      <c r="Y64" s="21"/>
      <c r="Z64" s="33"/>
      <c r="AA64" s="19"/>
      <c r="AB64" s="19"/>
      <c r="AC64" s="34"/>
      <c r="AD64" s="209"/>
      <c r="AE64" s="210"/>
      <c r="AF64" s="79"/>
      <c r="AG64" s="79"/>
      <c r="AH64" s="79"/>
      <c r="AI64" s="79"/>
      <c r="AJ64" s="528"/>
      <c r="AK64" s="528"/>
      <c r="AL64" s="528"/>
      <c r="AM64" s="528"/>
      <c r="AN64" s="213"/>
      <c r="AO64" s="237"/>
      <c r="AP64" s="178" t="str">
        <f>IF(AV61="","",AV61)</f>
        <v/>
      </c>
      <c r="AQ64" s="175" t="str">
        <f t="shared" si="7"/>
        <v/>
      </c>
      <c r="AR64" s="179" t="str">
        <f>IF(AT61="","",AT61)</f>
        <v/>
      </c>
      <c r="AS64" s="596" t="str">
        <f>IF(AU61="","",AU61)</f>
        <v/>
      </c>
      <c r="AT64" s="428"/>
      <c r="AU64" s="429"/>
      <c r="AV64" s="429"/>
      <c r="AW64" s="430"/>
      <c r="AX64" s="191">
        <v>14</v>
      </c>
      <c r="AY64" s="175" t="str">
        <f t="shared" si="5"/>
        <v>-</v>
      </c>
      <c r="AZ64" s="197">
        <v>16</v>
      </c>
      <c r="BA64" s="534"/>
      <c r="BB64" s="384">
        <f>BG63</f>
        <v>1</v>
      </c>
      <c r="BC64" s="384" t="s">
        <v>27</v>
      </c>
      <c r="BD64" s="384">
        <f>BH63</f>
        <v>1</v>
      </c>
      <c r="BE64" s="385" t="s">
        <v>28</v>
      </c>
      <c r="BF64" s="3"/>
      <c r="BG64" s="18"/>
      <c r="BH64" s="19"/>
      <c r="BI64" s="20"/>
      <c r="BJ64" s="21"/>
      <c r="BK64" s="33"/>
      <c r="BL64" s="19"/>
      <c r="BM64" s="19"/>
      <c r="BN64" s="34"/>
      <c r="BO64" s="209"/>
      <c r="BP64" s="210"/>
      <c r="BW64" s="38"/>
      <c r="BX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</row>
    <row r="65" spans="1:96" s="36" customFormat="1" ht="13.05" customHeight="1" x14ac:dyDescent="0.15">
      <c r="B65" s="38"/>
      <c r="C65" s="48" t="s">
        <v>75</v>
      </c>
      <c r="D65" s="57" t="s">
        <v>76</v>
      </c>
      <c r="E65" s="180">
        <f>IF(O59="","",O59)</f>
        <v>15</v>
      </c>
      <c r="F65" s="181" t="str">
        <f t="shared" si="6"/>
        <v>-</v>
      </c>
      <c r="G65" s="182">
        <f>IF(M59="","",M59)</f>
        <v>7</v>
      </c>
      <c r="H65" s="552" t="str">
        <f>IF(P59="","",IF(P59="○","×",IF(P59="×","○")))</f>
        <v>○</v>
      </c>
      <c r="I65" s="198">
        <f>IF(O62="","",O62)</f>
        <v>16</v>
      </c>
      <c r="J65" s="181" t="str">
        <f>IF(I65="","","-")</f>
        <v>-</v>
      </c>
      <c r="K65" s="182">
        <f>IF(M62="","",M62)</f>
        <v>14</v>
      </c>
      <c r="L65" s="552" t="str">
        <f>IF(P62="","",IF(P62="○","×",IF(P62="×","○")))</f>
        <v>○</v>
      </c>
      <c r="M65" s="422"/>
      <c r="N65" s="423"/>
      <c r="O65" s="423"/>
      <c r="P65" s="424"/>
      <c r="Q65" s="431">
        <f>RANK(AD66,AD60:AD67)</f>
        <v>1</v>
      </c>
      <c r="R65" s="432"/>
      <c r="S65" s="432"/>
      <c r="T65" s="433"/>
      <c r="U65" s="3"/>
      <c r="V65" s="16"/>
      <c r="W65" s="17"/>
      <c r="X65" s="4"/>
      <c r="Y65" s="5"/>
      <c r="Z65" s="28"/>
      <c r="AA65" s="17"/>
      <c r="AB65" s="17"/>
      <c r="AC65" s="32"/>
      <c r="AD65" s="209"/>
      <c r="AE65" s="210"/>
      <c r="AF65" s="79"/>
      <c r="AG65" s="79"/>
      <c r="AH65" s="79"/>
      <c r="AI65" s="79"/>
      <c r="AJ65" s="528" t="s">
        <v>77</v>
      </c>
      <c r="AK65" s="528"/>
      <c r="AL65" s="528"/>
      <c r="AM65" s="528"/>
      <c r="AN65" s="370" t="str">
        <f>C59</f>
        <v>矢野　司</v>
      </c>
      <c r="AO65" s="371" t="str">
        <f>D59</f>
        <v>PIERROT</v>
      </c>
      <c r="AP65" s="180">
        <f>IF(AZ59="","",AZ59)</f>
        <v>15</v>
      </c>
      <c r="AQ65" s="181" t="str">
        <f t="shared" si="7"/>
        <v>-</v>
      </c>
      <c r="AR65" s="182">
        <f>IF(AX59="","",AX59)</f>
        <v>12</v>
      </c>
      <c r="AS65" s="535" t="str">
        <f>IF(BA59="","",IF(BA59="○","×",IF(BA59="×","○")))</f>
        <v>○</v>
      </c>
      <c r="AT65" s="198">
        <f>IF(AZ62="","",AZ62)</f>
        <v>13</v>
      </c>
      <c r="AU65" s="181" t="str">
        <f>IF(AT65="","","-")</f>
        <v>-</v>
      </c>
      <c r="AV65" s="182">
        <f>IF(AX62="","",AX62)</f>
        <v>15</v>
      </c>
      <c r="AW65" s="552" t="str">
        <f>IF(BA62="","",IF(BA62="○","×",IF(BA62="×","○")))</f>
        <v>○</v>
      </c>
      <c r="AX65" s="423"/>
      <c r="AY65" s="423"/>
      <c r="AZ65" s="423"/>
      <c r="BA65" s="529"/>
      <c r="BB65" s="432">
        <f>RANK(BO66,BO60:BO67)</f>
        <v>1</v>
      </c>
      <c r="BC65" s="432"/>
      <c r="BD65" s="432"/>
      <c r="BE65" s="433"/>
      <c r="BF65" s="3"/>
      <c r="BG65" s="16"/>
      <c r="BH65" s="17"/>
      <c r="BI65" s="4"/>
      <c r="BJ65" s="5"/>
      <c r="BK65" s="28"/>
      <c r="BL65" s="17"/>
      <c r="BM65" s="17"/>
      <c r="BN65" s="32"/>
      <c r="BO65" s="209"/>
      <c r="BP65" s="210"/>
      <c r="BW65" s="38"/>
      <c r="BX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</row>
    <row r="66" spans="1:96" s="36" customFormat="1" ht="13.05" customHeight="1" x14ac:dyDescent="0.15">
      <c r="B66" s="38"/>
      <c r="C66" s="50" t="s">
        <v>78</v>
      </c>
      <c r="D66" s="51" t="s">
        <v>79</v>
      </c>
      <c r="E66" s="177">
        <f>IF(O60="","",O60)</f>
        <v>5</v>
      </c>
      <c r="F66" s="175" t="str">
        <f t="shared" si="6"/>
        <v>-</v>
      </c>
      <c r="G66" s="176">
        <f>IF(M60="","",M60)</f>
        <v>15</v>
      </c>
      <c r="H66" s="550" t="str">
        <f>IF(J63="","",J63)</f>
        <v/>
      </c>
      <c r="I66" s="199">
        <f>IF(O63="","",O63)</f>
        <v>10</v>
      </c>
      <c r="J66" s="175" t="str">
        <f>IF(I66="","","-")</f>
        <v>-</v>
      </c>
      <c r="K66" s="176">
        <f>IF(M63="","",M63)</f>
        <v>15</v>
      </c>
      <c r="L66" s="550" t="str">
        <f>IF(N63="","",N63)</f>
        <v>-</v>
      </c>
      <c r="M66" s="425"/>
      <c r="N66" s="426"/>
      <c r="O66" s="426"/>
      <c r="P66" s="427"/>
      <c r="Q66" s="434"/>
      <c r="R66" s="435"/>
      <c r="S66" s="435"/>
      <c r="T66" s="436"/>
      <c r="U66" s="3"/>
      <c r="V66" s="8">
        <f>COUNTIF(E65:P67,"○")</f>
        <v>2</v>
      </c>
      <c r="W66" s="9">
        <f>COUNTIF(E65:P67,"×")</f>
        <v>0</v>
      </c>
      <c r="X66" s="10">
        <f>(IF((E65&gt;G65),1,0))+(IF((E66&gt;G66),1,0))+(IF((E67&gt;G67),1,0))+(IF((I65&gt;K65),1,0))+(IF((I66&gt;K66),1,0))+(IF((I67&gt;K67),1,0))+(IF((M65&gt;O65),1,0))+(IF((M66&gt;O66),1,0))+(IF((M67&gt;O67),1,0))</f>
        <v>4</v>
      </c>
      <c r="Y66" s="11">
        <f>(IF((E65&lt;G65),1,0))+(IF((E66&lt;G66),1,0))+(IF((E67&lt;G67),1,0))+(IF((I65&lt;K65),1,0))+(IF((I66&lt;K66),1,0))+(IF((I67&lt;K67),1,0))+(IF((M65&lt;O65),1,0))+(IF((M66&lt;O66),1,0))+(IF((M67&lt;O67),1,0))</f>
        <v>2</v>
      </c>
      <c r="Z66" s="30">
        <f>X66-Y66</f>
        <v>2</v>
      </c>
      <c r="AA66" s="9">
        <f>SUM(E65:E67,I65:I67,M65:M67)</f>
        <v>76</v>
      </c>
      <c r="AB66" s="9">
        <f>SUM(G65:G67,K65:K67,O65:O67)</f>
        <v>75</v>
      </c>
      <c r="AC66" s="29">
        <f>AA66-AB66</f>
        <v>1</v>
      </c>
      <c r="AD66" s="451">
        <f>(V66-W66)*1000+(Z66)*100+AC66</f>
        <v>2201</v>
      </c>
      <c r="AE66" s="452"/>
      <c r="AF66" s="79"/>
      <c r="AG66" s="79"/>
      <c r="AH66" s="79"/>
      <c r="AI66" s="79"/>
      <c r="AJ66" s="528"/>
      <c r="AK66" s="528"/>
      <c r="AL66" s="528"/>
      <c r="AM66" s="528"/>
      <c r="AN66" s="372" t="str">
        <f>C60</f>
        <v>三好陽太</v>
      </c>
      <c r="AO66" s="236" t="str">
        <f>D60</f>
        <v>PIERROT</v>
      </c>
      <c r="AP66" s="177">
        <f>IF(AZ60="","",AZ60)</f>
        <v>15</v>
      </c>
      <c r="AQ66" s="175" t="str">
        <f t="shared" si="7"/>
        <v>-</v>
      </c>
      <c r="AR66" s="176">
        <f>IF(AX60="","",AX60)</f>
        <v>13</v>
      </c>
      <c r="AS66" s="536" t="str">
        <f>IF(AU63="","",AU63)</f>
        <v/>
      </c>
      <c r="AT66" s="199">
        <f>IF(AZ63="","",AZ63)</f>
        <v>15</v>
      </c>
      <c r="AU66" s="175" t="str">
        <f>IF(AT66="","","-")</f>
        <v>-</v>
      </c>
      <c r="AV66" s="176">
        <f>IF(AX63="","",AX63)</f>
        <v>13</v>
      </c>
      <c r="AW66" s="550" t="str">
        <f>IF(AY63="","",AY63)</f>
        <v>-</v>
      </c>
      <c r="AX66" s="426"/>
      <c r="AY66" s="426"/>
      <c r="AZ66" s="426"/>
      <c r="BA66" s="530"/>
      <c r="BB66" s="435"/>
      <c r="BC66" s="435"/>
      <c r="BD66" s="435"/>
      <c r="BE66" s="436"/>
      <c r="BF66" s="3"/>
      <c r="BG66" s="8">
        <f>COUNTIF(AP65:BA67,"○")</f>
        <v>2</v>
      </c>
      <c r="BH66" s="9">
        <f>COUNTIF(AP65:BA67,"×")</f>
        <v>0</v>
      </c>
      <c r="BI66" s="10">
        <f>(IF((AP65&gt;AR65),1,0))+(IF((AP66&gt;AR66),1,0))+(IF((AP67&gt;AR67),1,0))+(IF((AT65&gt;AV65),1,0))+(IF((AT66&gt;AV66),1,0))+(IF((AT67&gt;AV67),1,0))+(IF((AX65&gt;AZ65),1,0))+(IF((AX66&gt;AZ66),1,0))+(IF((AX67&gt;AZ67),1,0))</f>
        <v>4</v>
      </c>
      <c r="BJ66" s="11">
        <f>(IF((AP65&lt;AR65),1,0))+(IF((AP66&lt;AR66),1,0))+(IF((AP67&lt;AR67),1,0))+(IF((AT65&lt;AV65),1,0))+(IF((AT66&lt;AV66),1,0))+(IF((AT67&lt;AV67),1,0))+(IF((AX65&lt;AZ65),1,0))+(IF((AX66&lt;AZ66),1,0))+(IF((AX67&lt;AZ67),1,0))</f>
        <v>1</v>
      </c>
      <c r="BK66" s="30">
        <f>BI66-BJ66</f>
        <v>3</v>
      </c>
      <c r="BL66" s="9">
        <f>SUM(AP65:AP67,AT65:AT67,AX65:AX67)</f>
        <v>74</v>
      </c>
      <c r="BM66" s="9">
        <f>SUM(AR65:AR67,AV65:AV67,AZ65:AZ67)</f>
        <v>67</v>
      </c>
      <c r="BN66" s="29">
        <f>BL66-BM66</f>
        <v>7</v>
      </c>
      <c r="BO66" s="451">
        <f>(BG66-BH66)*1000+(BK66)*100+BN66</f>
        <v>2307</v>
      </c>
      <c r="BP66" s="452"/>
      <c r="BW66" s="38"/>
      <c r="BX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</row>
    <row r="67" spans="1:96" s="36" customFormat="1" ht="13.05" customHeight="1" x14ac:dyDescent="0.15">
      <c r="B67" s="38"/>
      <c r="C67" s="52"/>
      <c r="D67" s="53" t="s">
        <v>80</v>
      </c>
      <c r="E67" s="183">
        <f>IF(O61="","",O61)</f>
        <v>15</v>
      </c>
      <c r="F67" s="184" t="str">
        <f t="shared" si="6"/>
        <v>-</v>
      </c>
      <c r="G67" s="185">
        <f>IF(M61="","",M61)</f>
        <v>11</v>
      </c>
      <c r="H67" s="553" t="str">
        <f>IF(J64="","",J64)</f>
        <v/>
      </c>
      <c r="I67" s="200">
        <f>IF(O64="","",O64)</f>
        <v>15</v>
      </c>
      <c r="J67" s="184" t="str">
        <f>IF(I67="","","-")</f>
        <v>-</v>
      </c>
      <c r="K67" s="185">
        <f>IF(M64="","",M64)</f>
        <v>13</v>
      </c>
      <c r="L67" s="553" t="str">
        <f>IF(N64="","",N64)</f>
        <v>-</v>
      </c>
      <c r="M67" s="445"/>
      <c r="N67" s="446"/>
      <c r="O67" s="446"/>
      <c r="P67" s="447"/>
      <c r="Q67" s="2">
        <f>V66</f>
        <v>2</v>
      </c>
      <c r="R67" s="22" t="s">
        <v>27</v>
      </c>
      <c r="S67" s="22">
        <f>W66</f>
        <v>0</v>
      </c>
      <c r="T67" s="23" t="s">
        <v>28</v>
      </c>
      <c r="U67" s="3"/>
      <c r="V67" s="18"/>
      <c r="W67" s="19"/>
      <c r="X67" s="20"/>
      <c r="Y67" s="21"/>
      <c r="Z67" s="33"/>
      <c r="AA67" s="19"/>
      <c r="AB67" s="19"/>
      <c r="AC67" s="34"/>
      <c r="AD67" s="209"/>
      <c r="AE67" s="210"/>
      <c r="AF67" s="79"/>
      <c r="AG67" s="79"/>
      <c r="AH67" s="79"/>
      <c r="AI67" s="79"/>
      <c r="AJ67" s="528"/>
      <c r="AK67" s="528"/>
      <c r="AL67" s="528"/>
      <c r="AM67" s="528"/>
      <c r="AN67" s="214"/>
      <c r="AO67" s="238"/>
      <c r="AP67" s="183" t="str">
        <f>IF(AZ61="","",AZ61)</f>
        <v/>
      </c>
      <c r="AQ67" s="184" t="str">
        <f t="shared" si="7"/>
        <v/>
      </c>
      <c r="AR67" s="185" t="str">
        <f>IF(AX61="","",AX61)</f>
        <v/>
      </c>
      <c r="AS67" s="537" t="str">
        <f>IF(AU64="","",AU64)</f>
        <v/>
      </c>
      <c r="AT67" s="200">
        <f>IF(AZ64="","",AZ64)</f>
        <v>16</v>
      </c>
      <c r="AU67" s="184" t="str">
        <f>IF(AT67="","","-")</f>
        <v>-</v>
      </c>
      <c r="AV67" s="185">
        <f>IF(AX64="","",AX64)</f>
        <v>14</v>
      </c>
      <c r="AW67" s="553" t="str">
        <f>IF(AY64="","",AY64)</f>
        <v>-</v>
      </c>
      <c r="AX67" s="446"/>
      <c r="AY67" s="446"/>
      <c r="AZ67" s="446"/>
      <c r="BA67" s="531"/>
      <c r="BB67" s="22">
        <f>BG66</f>
        <v>2</v>
      </c>
      <c r="BC67" s="22" t="s">
        <v>27</v>
      </c>
      <c r="BD67" s="22">
        <f>BH66</f>
        <v>0</v>
      </c>
      <c r="BE67" s="23" t="s">
        <v>28</v>
      </c>
      <c r="BF67" s="3"/>
      <c r="BG67" s="18"/>
      <c r="BH67" s="19"/>
      <c r="BI67" s="20"/>
      <c r="BJ67" s="21"/>
      <c r="BK67" s="33"/>
      <c r="BL67" s="19"/>
      <c r="BM67" s="19"/>
      <c r="BN67" s="34"/>
      <c r="BO67" s="209"/>
      <c r="BP67" s="210"/>
      <c r="BW67" s="38"/>
      <c r="BX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</row>
    <row r="68" spans="1:96" s="36" customFormat="1" ht="13.05" customHeight="1" x14ac:dyDescent="0.2">
      <c r="B68" s="38"/>
      <c r="C68" s="39"/>
      <c r="D68" s="40"/>
      <c r="E68" s="40"/>
      <c r="F68" s="40"/>
      <c r="G68" s="40"/>
      <c r="H68" s="40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W68" s="38"/>
      <c r="BX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</row>
    <row r="69" spans="1:96" s="36" customFormat="1" ht="13.05" customHeight="1" x14ac:dyDescent="0.2">
      <c r="B69" s="38"/>
      <c r="C69" s="39"/>
      <c r="D69" s="40"/>
      <c r="E69" s="40"/>
      <c r="F69" s="40"/>
      <c r="G69" s="40"/>
      <c r="H69" s="40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W69" s="38"/>
      <c r="BX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</row>
    <row r="70" spans="1:96" s="36" customFormat="1" ht="13.05" customHeight="1" thickBot="1" x14ac:dyDescent="0.25">
      <c r="B70" s="38"/>
      <c r="C70" s="39"/>
      <c r="D70" s="40"/>
      <c r="E70" s="40"/>
      <c r="F70" s="40"/>
      <c r="G70" s="40"/>
      <c r="H70" s="40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W70" s="38"/>
      <c r="BX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</row>
    <row r="71" spans="1:96" s="36" customFormat="1" ht="13.05" customHeight="1" x14ac:dyDescent="0.2">
      <c r="A71" s="58"/>
      <c r="B71" s="58"/>
      <c r="C71" s="59"/>
      <c r="D71" s="60"/>
      <c r="E71" s="60"/>
      <c r="F71" s="60"/>
      <c r="G71" s="60"/>
      <c r="H71" s="60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W71" s="38"/>
      <c r="BX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  <c r="CQ71" s="38"/>
      <c r="CR71" s="38"/>
    </row>
    <row r="72" spans="1:96" s="36" customFormat="1" ht="13.05" customHeight="1" x14ac:dyDescent="0.2">
      <c r="B72" s="38"/>
      <c r="C72" s="410" t="s">
        <v>81</v>
      </c>
      <c r="D72" s="410"/>
      <c r="E72" s="410"/>
      <c r="F72" s="410"/>
      <c r="G72" s="410"/>
      <c r="H72" s="410"/>
      <c r="I72" s="410"/>
      <c r="J72" s="410"/>
      <c r="K72" s="410"/>
      <c r="L72" s="410"/>
      <c r="M72" s="410"/>
      <c r="N72" s="410"/>
      <c r="O72" s="410"/>
      <c r="P72" s="410"/>
      <c r="Q72" s="410"/>
      <c r="R72" s="410"/>
      <c r="S72" s="410"/>
      <c r="T72" s="410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W72" s="38"/>
      <c r="BX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</row>
    <row r="73" spans="1:96" s="36" customFormat="1" ht="13.05" customHeight="1" x14ac:dyDescent="0.2">
      <c r="B73" s="38"/>
      <c r="C73" s="410"/>
      <c r="D73" s="410"/>
      <c r="E73" s="410"/>
      <c r="F73" s="410"/>
      <c r="G73" s="410"/>
      <c r="H73" s="410"/>
      <c r="I73" s="410"/>
      <c r="J73" s="410"/>
      <c r="K73" s="410"/>
      <c r="L73" s="410"/>
      <c r="M73" s="410"/>
      <c r="N73" s="410"/>
      <c r="O73" s="410"/>
      <c r="P73" s="410"/>
      <c r="Q73" s="410"/>
      <c r="R73" s="410"/>
      <c r="S73" s="410"/>
      <c r="T73" s="410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W73" s="38"/>
      <c r="BX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</row>
    <row r="74" spans="1:96" s="36" customFormat="1" ht="13.05" customHeight="1" x14ac:dyDescent="0.2">
      <c r="B74" s="38"/>
      <c r="C74" s="410"/>
      <c r="D74" s="410"/>
      <c r="E74" s="410"/>
      <c r="F74" s="410"/>
      <c r="G74" s="410"/>
      <c r="H74" s="410"/>
      <c r="I74" s="410"/>
      <c r="J74" s="410"/>
      <c r="K74" s="410"/>
      <c r="L74" s="410"/>
      <c r="M74" s="410"/>
      <c r="N74" s="410"/>
      <c r="O74" s="410"/>
      <c r="P74" s="410"/>
      <c r="Q74" s="410"/>
      <c r="R74" s="410"/>
      <c r="S74" s="410"/>
      <c r="T74" s="410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W74" s="38"/>
      <c r="BX74" s="38"/>
      <c r="BZ74" s="38"/>
      <c r="CA74" s="38"/>
      <c r="CB74" s="38"/>
      <c r="CC74" s="38"/>
      <c r="CD74" s="38"/>
      <c r="CE74" s="38"/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  <c r="CQ74" s="38"/>
      <c r="CR74" s="38"/>
    </row>
    <row r="75" spans="1:96" s="36" customFormat="1" ht="13.05" customHeight="1" x14ac:dyDescent="0.2">
      <c r="B75" s="38"/>
      <c r="C75" s="39"/>
      <c r="D75" s="40"/>
      <c r="E75" s="40"/>
      <c r="F75" s="40"/>
      <c r="G75" s="40"/>
      <c r="H75" s="40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W75" s="38"/>
      <c r="BX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</row>
    <row r="76" spans="1:96" s="36" customFormat="1" ht="13.05" customHeight="1" x14ac:dyDescent="0.15">
      <c r="A76" s="61"/>
      <c r="B76" s="61"/>
      <c r="C76" s="457" t="s">
        <v>82</v>
      </c>
      <c r="D76" s="458"/>
      <c r="E76" s="491" t="str">
        <f>C78</f>
        <v>眞鍋浩二</v>
      </c>
      <c r="F76" s="492"/>
      <c r="G76" s="492"/>
      <c r="H76" s="493"/>
      <c r="I76" s="494" t="str">
        <f>C81</f>
        <v>藤原拓郎</v>
      </c>
      <c r="J76" s="492"/>
      <c r="K76" s="492"/>
      <c r="L76" s="493"/>
      <c r="M76" s="494" t="str">
        <f>C84</f>
        <v>秋山和樹</v>
      </c>
      <c r="N76" s="492"/>
      <c r="O76" s="492"/>
      <c r="P76" s="493"/>
      <c r="Q76" s="494" t="str">
        <f>C87</f>
        <v>古川晃大</v>
      </c>
      <c r="R76" s="492"/>
      <c r="S76" s="492"/>
      <c r="T76" s="495"/>
      <c r="U76" s="496" t="s">
        <v>22</v>
      </c>
      <c r="V76" s="497"/>
      <c r="W76" s="497"/>
      <c r="X76" s="498"/>
      <c r="Y76" s="269"/>
      <c r="Z76" s="499" t="s">
        <v>23</v>
      </c>
      <c r="AA76" s="500"/>
      <c r="AB76" s="499" t="s">
        <v>24</v>
      </c>
      <c r="AC76" s="501"/>
      <c r="AD76" s="500"/>
      <c r="AE76" s="502" t="s">
        <v>25</v>
      </c>
      <c r="AF76" s="503"/>
      <c r="AG76" s="504"/>
      <c r="AH76" s="269"/>
      <c r="AI76" s="269"/>
      <c r="AJ76" s="68"/>
      <c r="AK76" s="68"/>
      <c r="AL76" s="68"/>
      <c r="AM76" s="68"/>
      <c r="AN76" s="457" t="s">
        <v>83</v>
      </c>
      <c r="AO76" s="458"/>
      <c r="AP76" s="491" t="str">
        <f>AN78</f>
        <v>杉山一乃進</v>
      </c>
      <c r="AQ76" s="492"/>
      <c r="AR76" s="492"/>
      <c r="AS76" s="493"/>
      <c r="AT76" s="494" t="str">
        <f>AN81</f>
        <v>四宮成克</v>
      </c>
      <c r="AU76" s="492"/>
      <c r="AV76" s="492"/>
      <c r="AW76" s="493"/>
      <c r="AX76" s="494" t="str">
        <f>AN84</f>
        <v>臼田有志</v>
      </c>
      <c r="AY76" s="492"/>
      <c r="AZ76" s="492"/>
      <c r="BA76" s="493"/>
      <c r="BB76" s="494" t="str">
        <f>AN87</f>
        <v>辻本和輝</v>
      </c>
      <c r="BC76" s="492"/>
      <c r="BD76" s="492"/>
      <c r="BE76" s="495"/>
      <c r="BF76" s="496" t="s">
        <v>22</v>
      </c>
      <c r="BG76" s="497"/>
      <c r="BH76" s="497"/>
      <c r="BI76" s="498"/>
      <c r="BJ76" s="269"/>
      <c r="BK76" s="499" t="s">
        <v>23</v>
      </c>
      <c r="BL76" s="500"/>
      <c r="BM76" s="499" t="s">
        <v>24</v>
      </c>
      <c r="BN76" s="501"/>
      <c r="BO76" s="500"/>
      <c r="BP76" s="502" t="s">
        <v>25</v>
      </c>
      <c r="BQ76" s="503"/>
      <c r="BR76" s="504"/>
      <c r="BS76" s="269"/>
      <c r="BT76" s="269"/>
      <c r="BW76" s="38"/>
      <c r="BX76" s="38"/>
      <c r="BZ76" s="38"/>
      <c r="CA76" s="38"/>
      <c r="CB76" s="38"/>
      <c r="CC76" s="38"/>
      <c r="CD76" s="38"/>
      <c r="CE76" s="38"/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</row>
    <row r="77" spans="1:96" s="36" customFormat="1" ht="13.05" customHeight="1" x14ac:dyDescent="0.15">
      <c r="A77" s="61"/>
      <c r="B77" s="61"/>
      <c r="C77" s="459"/>
      <c r="D77" s="460"/>
      <c r="E77" s="461" t="str">
        <f>C79</f>
        <v>河村拓哉</v>
      </c>
      <c r="F77" s="462"/>
      <c r="G77" s="462"/>
      <c r="H77" s="463"/>
      <c r="I77" s="464" t="str">
        <f>C82</f>
        <v>曽我部友希</v>
      </c>
      <c r="J77" s="462"/>
      <c r="K77" s="462"/>
      <c r="L77" s="463"/>
      <c r="M77" s="464" t="str">
        <f>C85</f>
        <v>池田侑哉</v>
      </c>
      <c r="N77" s="462"/>
      <c r="O77" s="462"/>
      <c r="P77" s="463"/>
      <c r="Q77" s="464" t="str">
        <f>C88</f>
        <v>竹内唯人</v>
      </c>
      <c r="R77" s="462"/>
      <c r="S77" s="462"/>
      <c r="T77" s="507"/>
      <c r="U77" s="508" t="s">
        <v>26</v>
      </c>
      <c r="V77" s="509"/>
      <c r="W77" s="509"/>
      <c r="X77" s="510"/>
      <c r="Y77" s="269"/>
      <c r="Z77" s="270" t="s">
        <v>27</v>
      </c>
      <c r="AA77" s="272" t="s">
        <v>28</v>
      </c>
      <c r="AB77" s="270" t="s">
        <v>29</v>
      </c>
      <c r="AC77" s="272" t="s">
        <v>30</v>
      </c>
      <c r="AD77" s="271" t="s">
        <v>31</v>
      </c>
      <c r="AE77" s="272" t="s">
        <v>29</v>
      </c>
      <c r="AF77" s="272" t="s">
        <v>30</v>
      </c>
      <c r="AG77" s="271" t="s">
        <v>31</v>
      </c>
      <c r="AH77" s="269"/>
      <c r="AI77" s="269"/>
      <c r="AJ77" s="68"/>
      <c r="AK77" s="68"/>
      <c r="AL77" s="68"/>
      <c r="AM77" s="68"/>
      <c r="AN77" s="459"/>
      <c r="AO77" s="460"/>
      <c r="AP77" s="461" t="str">
        <f>AN79</f>
        <v>細川博人</v>
      </c>
      <c r="AQ77" s="462"/>
      <c r="AR77" s="462"/>
      <c r="AS77" s="463"/>
      <c r="AT77" s="464" t="str">
        <f>AN82</f>
        <v>浅海貴也</v>
      </c>
      <c r="AU77" s="462"/>
      <c r="AV77" s="462"/>
      <c r="AW77" s="463"/>
      <c r="AX77" s="464" t="str">
        <f>AN85</f>
        <v>岩本航輔</v>
      </c>
      <c r="AY77" s="462"/>
      <c r="AZ77" s="462"/>
      <c r="BA77" s="463"/>
      <c r="BB77" s="464" t="str">
        <f>AN88</f>
        <v>島田樹己</v>
      </c>
      <c r="BC77" s="462"/>
      <c r="BD77" s="462"/>
      <c r="BE77" s="507"/>
      <c r="BF77" s="508" t="s">
        <v>26</v>
      </c>
      <c r="BG77" s="509"/>
      <c r="BH77" s="509"/>
      <c r="BI77" s="510"/>
      <c r="BJ77" s="269"/>
      <c r="BK77" s="270" t="s">
        <v>27</v>
      </c>
      <c r="BL77" s="272" t="s">
        <v>28</v>
      </c>
      <c r="BM77" s="270" t="s">
        <v>29</v>
      </c>
      <c r="BN77" s="272" t="s">
        <v>30</v>
      </c>
      <c r="BO77" s="271" t="s">
        <v>31</v>
      </c>
      <c r="BP77" s="272" t="s">
        <v>29</v>
      </c>
      <c r="BQ77" s="272" t="s">
        <v>30</v>
      </c>
      <c r="BR77" s="271" t="s">
        <v>31</v>
      </c>
      <c r="BS77" s="269"/>
      <c r="BT77" s="269"/>
      <c r="BW77" s="38"/>
      <c r="BX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</row>
    <row r="78" spans="1:96" s="36" customFormat="1" ht="13.05" customHeight="1" x14ac:dyDescent="0.15">
      <c r="A78" s="63"/>
      <c r="B78" s="63"/>
      <c r="C78" s="64" t="s">
        <v>84</v>
      </c>
      <c r="D78" s="65" t="s">
        <v>85</v>
      </c>
      <c r="E78" s="479"/>
      <c r="F78" s="480"/>
      <c r="G78" s="480"/>
      <c r="H78" s="481"/>
      <c r="I78" s="255">
        <v>15</v>
      </c>
      <c r="J78" s="246" t="str">
        <f>IF(I78="","","-")</f>
        <v>-</v>
      </c>
      <c r="K78" s="256">
        <v>13</v>
      </c>
      <c r="L78" s="484" t="str">
        <f>IF(I78&lt;&gt;"",IF(I78&gt;K78,IF(I79&gt;K79,"○",IF(I80&gt;K80,"○","×")),IF(I79&gt;K79,IF(I80&gt;K80,"○","×"),"×")),"")</f>
        <v>○</v>
      </c>
      <c r="M78" s="257">
        <v>15</v>
      </c>
      <c r="N78" s="258" t="str">
        <f t="shared" ref="N78:N83" si="8">IF(M78="","","-")</f>
        <v>-</v>
      </c>
      <c r="O78" s="259">
        <v>8</v>
      </c>
      <c r="P78" s="484" t="str">
        <f>IF(M78&lt;&gt;"",IF(M78&gt;O78,IF(M79&gt;O79,"○",IF(M80&gt;O80,"○","×")),IF(M79&gt;O79,IF(M80&gt;O80,"○","×"),"×")),"")</f>
        <v>×</v>
      </c>
      <c r="Q78" s="268">
        <v>15</v>
      </c>
      <c r="R78" s="258" t="str">
        <f t="shared" ref="R78:R86" si="9">IF(Q78="","","-")</f>
        <v>-</v>
      </c>
      <c r="S78" s="256">
        <v>13</v>
      </c>
      <c r="T78" s="546" t="str">
        <f>IF(Q78&lt;&gt;"",IF(Q78&gt;S78,IF(Q79&gt;S79,"○",IF(Q80&gt;S80,"○","×")),IF(Q79&gt;S79,IF(Q80&gt;S80,"○","×"),"×")),"")</f>
        <v>○</v>
      </c>
      <c r="U78" s="431">
        <f>RANK(AH79,AH79:AH88)</f>
        <v>2</v>
      </c>
      <c r="V78" s="432"/>
      <c r="W78" s="432"/>
      <c r="X78" s="433"/>
      <c r="Y78" s="269"/>
      <c r="Z78" s="273"/>
      <c r="AA78" s="274"/>
      <c r="AB78" s="275"/>
      <c r="AC78" s="276"/>
      <c r="AD78" s="277"/>
      <c r="AE78" s="274"/>
      <c r="AF78" s="274"/>
      <c r="AG78" s="281"/>
      <c r="AH78" s="269"/>
      <c r="AI78" s="269"/>
      <c r="AJ78" s="68"/>
      <c r="AK78" s="68"/>
      <c r="AL78" s="68"/>
      <c r="AM78" s="68"/>
      <c r="AN78" s="64" t="s">
        <v>86</v>
      </c>
      <c r="AO78" s="65" t="s">
        <v>33</v>
      </c>
      <c r="AP78" s="479"/>
      <c r="AQ78" s="480"/>
      <c r="AR78" s="480"/>
      <c r="AS78" s="481"/>
      <c r="AT78" s="255">
        <v>15</v>
      </c>
      <c r="AU78" s="246" t="str">
        <f>IF(AT78="","","-")</f>
        <v>-</v>
      </c>
      <c r="AV78" s="256">
        <v>11</v>
      </c>
      <c r="AW78" s="484" t="str">
        <f>IF(AT78&lt;&gt;"",IF(AT78&gt;AV78,IF(AT79&gt;AV79,"○",IF(AT80&gt;AV80,"○","×")),IF(AT79&gt;AV79,IF(AT80&gt;AV80,"○","×"),"×")),"")</f>
        <v>○</v>
      </c>
      <c r="AX78" s="257">
        <v>13</v>
      </c>
      <c r="AY78" s="258" t="str">
        <f t="shared" ref="AY78:AY83" si="10">IF(AX78="","","-")</f>
        <v>-</v>
      </c>
      <c r="AZ78" s="259">
        <v>15</v>
      </c>
      <c r="BA78" s="484" t="str">
        <f>IF(AX78&lt;&gt;"",IF(AX78&gt;AZ78,IF(AX79&gt;AZ79,"○",IF(AX80&gt;AZ80,"○","×")),IF(AX79&gt;AZ79,IF(AX80&gt;AZ80,"○","×"),"×")),"")</f>
        <v>×</v>
      </c>
      <c r="BB78" s="268">
        <v>15</v>
      </c>
      <c r="BC78" s="258" t="str">
        <f t="shared" ref="BC78:BC86" si="11">IF(BB78="","","-")</f>
        <v>-</v>
      </c>
      <c r="BD78" s="256">
        <v>9</v>
      </c>
      <c r="BE78" s="546" t="str">
        <f>IF(BB78&lt;&gt;"",IF(BB78&gt;BD78,IF(BB79&gt;BD79,"○",IF(BB80&gt;BD80,"○","×")),IF(BB79&gt;BD79,IF(BB80&gt;BD80,"○","×"),"×")),"")</f>
        <v>×</v>
      </c>
      <c r="BF78" s="431">
        <f>RANK(BS79,BS79:BS88)</f>
        <v>2</v>
      </c>
      <c r="BG78" s="432"/>
      <c r="BH78" s="432"/>
      <c r="BI78" s="433"/>
      <c r="BJ78" s="269"/>
      <c r="BK78" s="273"/>
      <c r="BL78" s="274"/>
      <c r="BM78" s="275"/>
      <c r="BN78" s="276"/>
      <c r="BO78" s="277"/>
      <c r="BP78" s="274"/>
      <c r="BQ78" s="274"/>
      <c r="BR78" s="281"/>
      <c r="BS78" s="269"/>
      <c r="BT78" s="269"/>
      <c r="BW78" s="38"/>
      <c r="BX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</row>
    <row r="79" spans="1:96" s="36" customFormat="1" ht="13.05" customHeight="1" x14ac:dyDescent="0.15">
      <c r="A79" s="63"/>
      <c r="B79" s="63"/>
      <c r="C79" s="66" t="s">
        <v>87</v>
      </c>
      <c r="D79" s="67" t="s">
        <v>88</v>
      </c>
      <c r="E79" s="482"/>
      <c r="F79" s="469"/>
      <c r="G79" s="469"/>
      <c r="H79" s="470"/>
      <c r="I79" s="257">
        <v>15</v>
      </c>
      <c r="J79" s="246" t="str">
        <f>IF(I79="","","-")</f>
        <v>-</v>
      </c>
      <c r="K79" s="260">
        <v>10</v>
      </c>
      <c r="L79" s="485"/>
      <c r="M79" s="257">
        <v>11</v>
      </c>
      <c r="N79" s="246" t="str">
        <f t="shared" si="8"/>
        <v>-</v>
      </c>
      <c r="O79" s="256">
        <v>15</v>
      </c>
      <c r="P79" s="485"/>
      <c r="Q79" s="257">
        <v>15</v>
      </c>
      <c r="R79" s="246" t="str">
        <f t="shared" si="9"/>
        <v>-</v>
      </c>
      <c r="S79" s="256">
        <v>6</v>
      </c>
      <c r="T79" s="511"/>
      <c r="U79" s="434"/>
      <c r="V79" s="435"/>
      <c r="W79" s="435"/>
      <c r="X79" s="436"/>
      <c r="Y79" s="269"/>
      <c r="Z79" s="273">
        <f>COUNTIF(E78:T80,"○")</f>
        <v>2</v>
      </c>
      <c r="AA79" s="274">
        <f>COUNTIF(E78:T80,"×")</f>
        <v>1</v>
      </c>
      <c r="AB79" s="278">
        <f>(IF((E78&gt;G78),1,0))+(IF((E79&gt;G79),1,0))+(IF((E80&gt;G80),1,0))+(IF((I78&gt;K78),1,0))+(IF((I79&gt;K79),1,0))+(IF((I80&gt;K80),1,0))+(IF((M78&gt;O78),1,0))+(IF((M79&gt;O79),1,0))+(IF((M80&gt;O80),1,0))+(IF((Q78&gt;S78),1,0))+(IF((Q79&gt;S79),1,0))+(IF((Q80&gt;S80),1,0))</f>
        <v>5</v>
      </c>
      <c r="AC79" s="279">
        <f>(IF((E78&lt;G78),1,0))+(IF((E79&lt;G79),1,0))+(IF((E80&lt;G80),1,0))+(IF((I78&lt;K78),1,0))+(IF((I79&lt;K79),1,0))+(IF((I80&lt;K80),1,0))+(IF((M78&lt;O78),1,0))+(IF((M79&lt;O79),1,0))+(IF((M80&lt;O80),1,0))+(IF((Q78&lt;S78),1,0))+(IF((Q79&lt;S79),1,0))+(IF((Q80&lt;S80),1,0))</f>
        <v>2</v>
      </c>
      <c r="AD79" s="280">
        <f>AB79-AC79</f>
        <v>3</v>
      </c>
      <c r="AE79" s="274">
        <f>SUM(E78:E80,I78:I80,M78:M80,Q78:Q80)</f>
        <v>98</v>
      </c>
      <c r="AF79" s="274">
        <f>SUM(G78:G80,K78:K80,O78:O80,S78:S80)</f>
        <v>80</v>
      </c>
      <c r="AG79" s="281">
        <f>AE79-AF79</f>
        <v>18</v>
      </c>
      <c r="AH79" s="451">
        <f>(Z79-AA79)*1000+(AD79)*100+AG79</f>
        <v>1318</v>
      </c>
      <c r="AI79" s="452"/>
      <c r="AJ79" s="68"/>
      <c r="AK79" s="68"/>
      <c r="AL79" s="68"/>
      <c r="AM79" s="68"/>
      <c r="AN79" s="66" t="s">
        <v>89</v>
      </c>
      <c r="AO79" s="69" t="s">
        <v>33</v>
      </c>
      <c r="AP79" s="482"/>
      <c r="AQ79" s="469"/>
      <c r="AR79" s="469"/>
      <c r="AS79" s="470"/>
      <c r="AT79" s="257">
        <v>15</v>
      </c>
      <c r="AU79" s="246" t="str">
        <f>IF(AT79="","","-")</f>
        <v>-</v>
      </c>
      <c r="AV79" s="256">
        <v>11</v>
      </c>
      <c r="AW79" s="485"/>
      <c r="AX79" s="257">
        <v>15</v>
      </c>
      <c r="AY79" s="246" t="str">
        <f t="shared" si="10"/>
        <v>-</v>
      </c>
      <c r="AZ79" s="256">
        <v>9</v>
      </c>
      <c r="BA79" s="485"/>
      <c r="BB79" s="257">
        <v>4</v>
      </c>
      <c r="BC79" s="246" t="str">
        <f t="shared" si="11"/>
        <v>-</v>
      </c>
      <c r="BD79" s="256">
        <v>15</v>
      </c>
      <c r="BE79" s="511"/>
      <c r="BF79" s="434"/>
      <c r="BG79" s="435"/>
      <c r="BH79" s="435"/>
      <c r="BI79" s="436"/>
      <c r="BJ79" s="269"/>
      <c r="BK79" s="273">
        <f>COUNTIF(AP78:BE80,"○")</f>
        <v>1</v>
      </c>
      <c r="BL79" s="274">
        <f>COUNTIF(AP78:BE80,"×")</f>
        <v>2</v>
      </c>
      <c r="BM79" s="278">
        <f>(IF((AP78&gt;AR78),1,0))+(IF((AP79&gt;AR79),1,0))+(IF((AP80&gt;AR80),1,0))+(IF((AT78&gt;AV78),1,0))+(IF((AT79&gt;AV79),1,0))+(IF((AT80&gt;AV80),1,0))+(IF((AX78&gt;AZ78),1,0))+(IF((AX79&gt;AZ79),1,0))+(IF((AX80&gt;AZ80),1,0))+(IF((BB78&gt;BD78),1,0))+(IF((BB79&gt;BD79),1,0))+(IF((BB80&gt;BD80),1,0))</f>
        <v>4</v>
      </c>
      <c r="BN79" s="279">
        <f>(IF((AP78&lt;AR78),1,0))+(IF((AP79&lt;AR79),1,0))+(IF((AP80&lt;AR80),1,0))+(IF((AT78&lt;AV78),1,0))+(IF((AT79&lt;AV79),1,0))+(IF((AT80&lt;AV80),1,0))+(IF((AX78&lt;AZ78),1,0))+(IF((AX79&lt;AZ79),1,0))+(IF((AX80&lt;AZ80),1,0))+(IF((BB78&lt;BD78),1,0))+(IF((BB79&lt;BD79),1,0))+(IF((BB80&lt;BD80),1,0))</f>
        <v>4</v>
      </c>
      <c r="BO79" s="280">
        <f>BM79-BN79</f>
        <v>0</v>
      </c>
      <c r="BP79" s="274">
        <f>SUM(AP78:AP80,AT78:AT80,AX78:AX80,BB78:BB80)</f>
        <v>103</v>
      </c>
      <c r="BQ79" s="274">
        <f>SUM(AR78:AR80,AV78:AV80,AZ78:AZ80,BD78:BD80)</f>
        <v>104</v>
      </c>
      <c r="BR79" s="281">
        <f>BP79-BQ79</f>
        <v>-1</v>
      </c>
      <c r="BS79" s="451">
        <f>(BK79-BL79)*1000+(BO79)*100+BR79</f>
        <v>-1001</v>
      </c>
      <c r="BT79" s="452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</row>
    <row r="80" spans="1:96" s="36" customFormat="1" ht="13.05" customHeight="1" x14ac:dyDescent="0.15">
      <c r="A80" s="68"/>
      <c r="B80" s="68"/>
      <c r="C80" s="66"/>
      <c r="D80" s="69" t="s">
        <v>90</v>
      </c>
      <c r="E80" s="483"/>
      <c r="F80" s="472"/>
      <c r="G80" s="472"/>
      <c r="H80" s="473"/>
      <c r="I80" s="261"/>
      <c r="J80" s="246" t="str">
        <f>IF(I80="","","-")</f>
        <v/>
      </c>
      <c r="K80" s="262"/>
      <c r="L80" s="487"/>
      <c r="M80" s="261">
        <v>12</v>
      </c>
      <c r="N80" s="251" t="str">
        <f t="shared" si="8"/>
        <v>-</v>
      </c>
      <c r="O80" s="262">
        <v>15</v>
      </c>
      <c r="P80" s="485"/>
      <c r="Q80" s="261"/>
      <c r="R80" s="251" t="str">
        <f t="shared" si="9"/>
        <v/>
      </c>
      <c r="S80" s="262"/>
      <c r="T80" s="511"/>
      <c r="U80" s="1">
        <f>Z79</f>
        <v>2</v>
      </c>
      <c r="V80" s="12" t="s">
        <v>27</v>
      </c>
      <c r="W80" s="12">
        <f>AA79</f>
        <v>1</v>
      </c>
      <c r="X80" s="13" t="s">
        <v>28</v>
      </c>
      <c r="Y80" s="269"/>
      <c r="Z80" s="273"/>
      <c r="AA80" s="274"/>
      <c r="AB80" s="273"/>
      <c r="AC80" s="274"/>
      <c r="AD80" s="281"/>
      <c r="AE80" s="274"/>
      <c r="AF80" s="274"/>
      <c r="AG80" s="281"/>
      <c r="AH80" s="209"/>
      <c r="AI80" s="210"/>
      <c r="AJ80" s="68"/>
      <c r="AK80" s="68"/>
      <c r="AL80" s="68"/>
      <c r="AM80" s="68"/>
      <c r="AN80" s="66"/>
      <c r="AO80" s="69" t="s">
        <v>36</v>
      </c>
      <c r="AP80" s="483"/>
      <c r="AQ80" s="472"/>
      <c r="AR80" s="472"/>
      <c r="AS80" s="473"/>
      <c r="AT80" s="261"/>
      <c r="AU80" s="246" t="str">
        <f>IF(AT80="","","-")</f>
        <v/>
      </c>
      <c r="AV80" s="262"/>
      <c r="AW80" s="487"/>
      <c r="AX80" s="261">
        <v>9</v>
      </c>
      <c r="AY80" s="251" t="str">
        <f t="shared" si="10"/>
        <v>-</v>
      </c>
      <c r="AZ80" s="262">
        <v>15</v>
      </c>
      <c r="BA80" s="485"/>
      <c r="BB80" s="261">
        <v>17</v>
      </c>
      <c r="BC80" s="251" t="str">
        <f t="shared" si="11"/>
        <v>-</v>
      </c>
      <c r="BD80" s="262">
        <v>19</v>
      </c>
      <c r="BE80" s="511"/>
      <c r="BF80" s="1">
        <f>BK79</f>
        <v>1</v>
      </c>
      <c r="BG80" s="12" t="s">
        <v>27</v>
      </c>
      <c r="BH80" s="12">
        <f>BL79</f>
        <v>2</v>
      </c>
      <c r="BI80" s="13" t="s">
        <v>28</v>
      </c>
      <c r="BJ80" s="269"/>
      <c r="BK80" s="273"/>
      <c r="BL80" s="274"/>
      <c r="BM80" s="273"/>
      <c r="BN80" s="274"/>
      <c r="BO80" s="281"/>
      <c r="BP80" s="274"/>
      <c r="BQ80" s="274"/>
      <c r="BR80" s="281"/>
      <c r="BS80" s="209"/>
      <c r="BT80" s="210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</row>
    <row r="81" spans="1:96" s="36" customFormat="1" ht="13.05" customHeight="1" x14ac:dyDescent="0.15">
      <c r="A81" s="63"/>
      <c r="B81" s="63"/>
      <c r="C81" s="70" t="s">
        <v>91</v>
      </c>
      <c r="D81" s="71" t="s">
        <v>92</v>
      </c>
      <c r="E81" s="245">
        <f>IF(K78="","",K78)</f>
        <v>13</v>
      </c>
      <c r="F81" s="246" t="str">
        <f t="shared" ref="F81:F89" si="12">IF(E81="","","-")</f>
        <v>-</v>
      </c>
      <c r="G81" s="247">
        <f>IF(I78="","",I78)</f>
        <v>15</v>
      </c>
      <c r="H81" s="488" t="str">
        <f>IF(L78="","",IF(L78="○","×",IF(L78="×","○")))</f>
        <v>×</v>
      </c>
      <c r="I81" s="465"/>
      <c r="J81" s="466"/>
      <c r="K81" s="466"/>
      <c r="L81" s="467"/>
      <c r="M81" s="257">
        <v>8</v>
      </c>
      <c r="N81" s="246" t="str">
        <f t="shared" si="8"/>
        <v>-</v>
      </c>
      <c r="O81" s="256">
        <v>15</v>
      </c>
      <c r="P81" s="486" t="str">
        <f>IF(M81&lt;&gt;"",IF(M81&gt;O81,IF(M82&gt;O82,"○",IF(M83&gt;O83,"○","×")),IF(M82&gt;O82,IF(M83&gt;O83,"○","×"),"×")),"")</f>
        <v>×</v>
      </c>
      <c r="Q81" s="257">
        <v>15</v>
      </c>
      <c r="R81" s="246" t="str">
        <f t="shared" si="9"/>
        <v>-</v>
      </c>
      <c r="S81" s="256">
        <v>12</v>
      </c>
      <c r="T81" s="547" t="str">
        <f>IF(Q81&lt;&gt;"",IF(Q81&gt;S81,IF(Q82&gt;S82,"○",IF(Q83&gt;S83,"○","×")),IF(Q82&gt;S82,IF(Q83&gt;S83,"○","×"),"×")),"")</f>
        <v>×</v>
      </c>
      <c r="U81" s="431">
        <f>RANK(AH82,AH79:AH88)</f>
        <v>4</v>
      </c>
      <c r="V81" s="432"/>
      <c r="W81" s="432"/>
      <c r="X81" s="433"/>
      <c r="Y81" s="269"/>
      <c r="Z81" s="275"/>
      <c r="AA81" s="276"/>
      <c r="AB81" s="275"/>
      <c r="AC81" s="276"/>
      <c r="AD81" s="277"/>
      <c r="AE81" s="276"/>
      <c r="AF81" s="276"/>
      <c r="AG81" s="277"/>
      <c r="AH81" s="209"/>
      <c r="AI81" s="210"/>
      <c r="AJ81" s="68"/>
      <c r="AK81" s="68"/>
      <c r="AL81" s="68"/>
      <c r="AM81" s="68"/>
      <c r="AN81" s="70" t="s">
        <v>93</v>
      </c>
      <c r="AO81" s="75" t="s">
        <v>94</v>
      </c>
      <c r="AP81" s="245">
        <f>IF(AV78="","",AV78)</f>
        <v>11</v>
      </c>
      <c r="AQ81" s="246" t="str">
        <f t="shared" ref="AQ81:AQ89" si="13">IF(AP81="","","-")</f>
        <v>-</v>
      </c>
      <c r="AR81" s="247">
        <f>IF(AT78="","",AT78)</f>
        <v>15</v>
      </c>
      <c r="AS81" s="488" t="str">
        <f>IF(AW78="","",IF(AW78="○","×",IF(AW78="×","○")))</f>
        <v>×</v>
      </c>
      <c r="AT81" s="465"/>
      <c r="AU81" s="466"/>
      <c r="AV81" s="466"/>
      <c r="AW81" s="467"/>
      <c r="AX81" s="257">
        <v>15</v>
      </c>
      <c r="AY81" s="246" t="str">
        <f t="shared" si="10"/>
        <v>-</v>
      </c>
      <c r="AZ81" s="256">
        <v>13</v>
      </c>
      <c r="BA81" s="486" t="str">
        <f>IF(AX81&lt;&gt;"",IF(AX81&gt;AZ81,IF(AX82&gt;AZ82,"○",IF(AX83&gt;AZ83,"○","×")),IF(AX82&gt;AZ82,IF(AX83&gt;AZ83,"○","×"),"×")),"")</f>
        <v>○</v>
      </c>
      <c r="BB81" s="257">
        <v>4</v>
      </c>
      <c r="BC81" s="246" t="str">
        <f t="shared" si="11"/>
        <v>-</v>
      </c>
      <c r="BD81" s="256">
        <v>15</v>
      </c>
      <c r="BE81" s="547" t="str">
        <f>IF(BB81&lt;&gt;"",IF(BB81&gt;BD81,IF(BB82&gt;BD82,"○",IF(BB83&gt;BD83,"○","×")),IF(BB82&gt;BD82,IF(BB83&gt;BD83,"○","×"),"×")),"")</f>
        <v>×</v>
      </c>
      <c r="BF81" s="431">
        <f>RANK(BS82,BS79:BS88)</f>
        <v>3</v>
      </c>
      <c r="BG81" s="432"/>
      <c r="BH81" s="432"/>
      <c r="BI81" s="433"/>
      <c r="BJ81" s="269"/>
      <c r="BK81" s="275"/>
      <c r="BL81" s="276"/>
      <c r="BM81" s="275"/>
      <c r="BN81" s="276"/>
      <c r="BO81" s="277"/>
      <c r="BP81" s="276"/>
      <c r="BQ81" s="276"/>
      <c r="BR81" s="277"/>
      <c r="BS81" s="209"/>
      <c r="BT81" s="210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  <c r="CQ81" s="38"/>
      <c r="CR81" s="38"/>
    </row>
    <row r="82" spans="1:96" s="36" customFormat="1" ht="13.05" customHeight="1" x14ac:dyDescent="0.15">
      <c r="A82" s="63"/>
      <c r="B82" s="63"/>
      <c r="C82" s="66" t="s">
        <v>95</v>
      </c>
      <c r="D82" s="72" t="s">
        <v>92</v>
      </c>
      <c r="E82" s="245">
        <f>IF(K79="","",K79)</f>
        <v>10</v>
      </c>
      <c r="F82" s="246" t="str">
        <f t="shared" si="12"/>
        <v>-</v>
      </c>
      <c r="G82" s="247">
        <f>IF(I79="","",I79)</f>
        <v>15</v>
      </c>
      <c r="H82" s="489" t="str">
        <f>IF(J79="","",J79)</f>
        <v>-</v>
      </c>
      <c r="I82" s="468"/>
      <c r="J82" s="469"/>
      <c r="K82" s="469"/>
      <c r="L82" s="470"/>
      <c r="M82" s="257">
        <v>7</v>
      </c>
      <c r="N82" s="246" t="str">
        <f t="shared" si="8"/>
        <v>-</v>
      </c>
      <c r="O82" s="256">
        <v>15</v>
      </c>
      <c r="P82" s="485"/>
      <c r="Q82" s="257">
        <v>12</v>
      </c>
      <c r="R82" s="246" t="str">
        <f t="shared" si="9"/>
        <v>-</v>
      </c>
      <c r="S82" s="256">
        <v>15</v>
      </c>
      <c r="T82" s="511"/>
      <c r="U82" s="434"/>
      <c r="V82" s="435"/>
      <c r="W82" s="435"/>
      <c r="X82" s="436"/>
      <c r="Y82" s="269"/>
      <c r="Z82" s="273">
        <f>COUNTIF(E81:T83,"○")</f>
        <v>0</v>
      </c>
      <c r="AA82" s="274">
        <f>COUNTIF(E81:T83,"×")</f>
        <v>3</v>
      </c>
      <c r="AB82" s="278">
        <f>(IF((E81&gt;G81),1,0))+(IF((E82&gt;G82),1,0))+(IF((E83&gt;G83),1,0))+(IF((I81&gt;K81),1,0))+(IF((I82&gt;K82),1,0))+(IF((I83&gt;K83),1,0))+(IF((M81&gt;O81),1,0))+(IF((M82&gt;O82),1,0))+(IF((M83&gt;O83),1,0))+(IF((Q81&gt;S81),1,0))+(IF((Q82&gt;S82),1,0))+(IF((Q83&gt;S83),1,0))</f>
        <v>1</v>
      </c>
      <c r="AC82" s="279">
        <f>(IF((E81&lt;G81),1,0))+(IF((E82&lt;G82),1,0))+(IF((E83&lt;G83),1,0))+(IF((I81&lt;K81),1,0))+(IF((I82&lt;K82),1,0))+(IF((I83&lt;K83),1,0))+(IF((M81&lt;O81),1,0))+(IF((M82&lt;O82),1,0))+(IF((M83&lt;O83),1,0))+(IF((Q81&lt;S81),1,0))+(IF((Q82&lt;S82),1,0))+(IF((Q83&lt;S83),1,0))</f>
        <v>6</v>
      </c>
      <c r="AD82" s="280">
        <f>AB82-AC82</f>
        <v>-5</v>
      </c>
      <c r="AE82" s="274">
        <f>SUM(E81:E83,I81:I83,M81:M83,Q81:Q83)</f>
        <v>75</v>
      </c>
      <c r="AF82" s="274">
        <f>SUM(G81:G83,K81:K83,O81:O83,S81:S83)</f>
        <v>102</v>
      </c>
      <c r="AG82" s="281">
        <f>AE82-AF82</f>
        <v>-27</v>
      </c>
      <c r="AH82" s="451">
        <f>(Z82-AA82)*1000+(AD82)*100+AG82</f>
        <v>-3527</v>
      </c>
      <c r="AI82" s="452"/>
      <c r="AJ82" s="68"/>
      <c r="AK82" s="68"/>
      <c r="AL82" s="68"/>
      <c r="AM82" s="68"/>
      <c r="AN82" s="66" t="s">
        <v>96</v>
      </c>
      <c r="AO82" s="76" t="s">
        <v>97</v>
      </c>
      <c r="AP82" s="245">
        <f>IF(AV79="","",AV79)</f>
        <v>11</v>
      </c>
      <c r="AQ82" s="246" t="str">
        <f t="shared" si="13"/>
        <v>-</v>
      </c>
      <c r="AR82" s="247">
        <f>IF(AT79="","",AT79)</f>
        <v>15</v>
      </c>
      <c r="AS82" s="489" t="str">
        <f>IF(AU79="","",AU79)</f>
        <v>-</v>
      </c>
      <c r="AT82" s="468"/>
      <c r="AU82" s="469"/>
      <c r="AV82" s="469"/>
      <c r="AW82" s="470"/>
      <c r="AX82" s="257">
        <v>15</v>
      </c>
      <c r="AY82" s="246" t="str">
        <f t="shared" si="10"/>
        <v>-</v>
      </c>
      <c r="AZ82" s="256">
        <v>11</v>
      </c>
      <c r="BA82" s="485"/>
      <c r="BB82" s="257">
        <v>7</v>
      </c>
      <c r="BC82" s="246" t="str">
        <f t="shared" si="11"/>
        <v>-</v>
      </c>
      <c r="BD82" s="256">
        <v>15</v>
      </c>
      <c r="BE82" s="511"/>
      <c r="BF82" s="434"/>
      <c r="BG82" s="435"/>
      <c r="BH82" s="435"/>
      <c r="BI82" s="436"/>
      <c r="BJ82" s="269"/>
      <c r="BK82" s="273">
        <f>COUNTIF(AP81:BE83,"○")</f>
        <v>1</v>
      </c>
      <c r="BL82" s="274">
        <f>COUNTIF(AP81:BE83,"×")</f>
        <v>2</v>
      </c>
      <c r="BM82" s="278">
        <f>(IF((AP81&gt;AR81),1,0))+(IF((AP82&gt;AR82),1,0))+(IF((AP83&gt;AR83),1,0))+(IF((AT81&gt;AV81),1,0))+(IF((AT82&gt;AV82),1,0))+(IF((AT83&gt;AV83),1,0))+(IF((AX81&gt;AZ81),1,0))+(IF((AX82&gt;AZ82),1,0))+(IF((AX83&gt;AZ83),1,0))+(IF((BB81&gt;BD81),1,0))+(IF((BB82&gt;BD82),1,0))+(IF((BB83&gt;BD83),1,0))</f>
        <v>2</v>
      </c>
      <c r="BN82" s="279">
        <f>(IF((AP81&lt;AR81),1,0))+(IF((AP82&lt;AR82),1,0))+(IF((AP83&lt;AR83),1,0))+(IF((AT81&lt;AV81),1,0))+(IF((AT82&lt;AV82),1,0))+(IF((AT83&lt;AV83),1,0))+(IF((AX81&lt;AZ81),1,0))+(IF((AX82&lt;AZ82),1,0))+(IF((AX83&lt;AZ83),1,0))+(IF((BB81&lt;BD81),1,0))+(IF((BB82&lt;BD82),1,0))+(IF((BB83&lt;BD83),1,0))</f>
        <v>4</v>
      </c>
      <c r="BO82" s="280">
        <f>BM82-BN82</f>
        <v>-2</v>
      </c>
      <c r="BP82" s="274">
        <f>SUM(AP81:AP83,AT81:AT83,AX81:AX83,BB81:BB83)</f>
        <v>63</v>
      </c>
      <c r="BQ82" s="274">
        <f>SUM(AR81:AR83,AV81:AV83,AZ81:AZ83,BD81:BD83)</f>
        <v>84</v>
      </c>
      <c r="BR82" s="281">
        <f>BP82-BQ82</f>
        <v>-21</v>
      </c>
      <c r="BS82" s="451">
        <f>(BK82-BL82)*1000+(BO82)*100+BR82</f>
        <v>-1221</v>
      </c>
      <c r="BT82" s="452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</row>
    <row r="83" spans="1:96" s="36" customFormat="1" ht="13.05" customHeight="1" x14ac:dyDescent="0.15">
      <c r="A83" s="68"/>
      <c r="B83" s="68"/>
      <c r="C83" s="73"/>
      <c r="D83" s="74" t="s">
        <v>80</v>
      </c>
      <c r="E83" s="248" t="str">
        <f>IF(K80="","",K80)</f>
        <v/>
      </c>
      <c r="F83" s="246" t="str">
        <f t="shared" si="12"/>
        <v/>
      </c>
      <c r="G83" s="249" t="str">
        <f>IF(I80="","",I80)</f>
        <v/>
      </c>
      <c r="H83" s="506" t="str">
        <f>IF(J80="","",J80)</f>
        <v/>
      </c>
      <c r="I83" s="471"/>
      <c r="J83" s="472"/>
      <c r="K83" s="472"/>
      <c r="L83" s="473"/>
      <c r="M83" s="261"/>
      <c r="N83" s="246" t="str">
        <f t="shared" si="8"/>
        <v/>
      </c>
      <c r="O83" s="262"/>
      <c r="P83" s="487"/>
      <c r="Q83" s="261">
        <v>10</v>
      </c>
      <c r="R83" s="251" t="str">
        <f t="shared" si="9"/>
        <v>-</v>
      </c>
      <c r="S83" s="262">
        <v>15</v>
      </c>
      <c r="T83" s="512"/>
      <c r="U83" s="1">
        <f>Z82</f>
        <v>0</v>
      </c>
      <c r="V83" s="12" t="s">
        <v>27</v>
      </c>
      <c r="W83" s="12">
        <f>AA82</f>
        <v>3</v>
      </c>
      <c r="X83" s="13" t="s">
        <v>28</v>
      </c>
      <c r="Y83" s="269"/>
      <c r="Z83" s="282"/>
      <c r="AA83" s="283"/>
      <c r="AB83" s="282"/>
      <c r="AC83" s="283"/>
      <c r="AD83" s="284"/>
      <c r="AE83" s="283"/>
      <c r="AF83" s="283"/>
      <c r="AG83" s="284"/>
      <c r="AH83" s="209"/>
      <c r="AI83" s="210"/>
      <c r="AJ83" s="68"/>
      <c r="AK83" s="68"/>
      <c r="AL83" s="68"/>
      <c r="AM83" s="68"/>
      <c r="AN83" s="73"/>
      <c r="AO83" s="74" t="s">
        <v>80</v>
      </c>
      <c r="AP83" s="248" t="str">
        <f>IF(AV80="","",AV80)</f>
        <v/>
      </c>
      <c r="AQ83" s="246" t="str">
        <f t="shared" si="13"/>
        <v/>
      </c>
      <c r="AR83" s="249" t="str">
        <f>IF(AT80="","",AT80)</f>
        <v/>
      </c>
      <c r="AS83" s="506" t="str">
        <f>IF(AU80="","",AU80)</f>
        <v/>
      </c>
      <c r="AT83" s="471"/>
      <c r="AU83" s="472"/>
      <c r="AV83" s="472"/>
      <c r="AW83" s="473"/>
      <c r="AX83" s="261"/>
      <c r="AY83" s="246" t="str">
        <f t="shared" si="10"/>
        <v/>
      </c>
      <c r="AZ83" s="262"/>
      <c r="BA83" s="487"/>
      <c r="BB83" s="261"/>
      <c r="BC83" s="251" t="str">
        <f t="shared" si="11"/>
        <v/>
      </c>
      <c r="BD83" s="262"/>
      <c r="BE83" s="512"/>
      <c r="BF83" s="1">
        <f>BK82</f>
        <v>1</v>
      </c>
      <c r="BG83" s="12" t="s">
        <v>27</v>
      </c>
      <c r="BH83" s="12">
        <f>BL82</f>
        <v>2</v>
      </c>
      <c r="BI83" s="13" t="s">
        <v>28</v>
      </c>
      <c r="BJ83" s="269"/>
      <c r="BK83" s="282"/>
      <c r="BL83" s="283"/>
      <c r="BM83" s="282"/>
      <c r="BN83" s="283"/>
      <c r="BO83" s="284"/>
      <c r="BP83" s="283"/>
      <c r="BQ83" s="283"/>
      <c r="BR83" s="284"/>
      <c r="BS83" s="209"/>
      <c r="BT83" s="210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</row>
    <row r="84" spans="1:96" s="36" customFormat="1" ht="13.05" customHeight="1" x14ac:dyDescent="0.15">
      <c r="A84" s="63"/>
      <c r="B84" s="63"/>
      <c r="C84" s="70" t="s">
        <v>98</v>
      </c>
      <c r="D84" s="75" t="s">
        <v>99</v>
      </c>
      <c r="E84" s="245">
        <f>IF(O78="","",O78)</f>
        <v>8</v>
      </c>
      <c r="F84" s="250" t="str">
        <f t="shared" si="12"/>
        <v>-</v>
      </c>
      <c r="G84" s="247">
        <f>IF(M78="","",M78)</f>
        <v>15</v>
      </c>
      <c r="H84" s="488" t="str">
        <f>IF(P78="","",IF(P78="○","×",IF(P78="×","○")))</f>
        <v>○</v>
      </c>
      <c r="I84" s="263">
        <f>IF(O81="","",O81)</f>
        <v>15</v>
      </c>
      <c r="J84" s="246" t="str">
        <f t="shared" ref="J84:J89" si="14">IF(I84="","","-")</f>
        <v>-</v>
      </c>
      <c r="K84" s="247">
        <f>IF(M81="","",M81)</f>
        <v>8</v>
      </c>
      <c r="L84" s="488" t="str">
        <f>IF(P81="","",IF(P81="○","×",IF(P81="×","○")))</f>
        <v>○</v>
      </c>
      <c r="M84" s="465"/>
      <c r="N84" s="466"/>
      <c r="O84" s="466"/>
      <c r="P84" s="467"/>
      <c r="Q84" s="257">
        <v>12</v>
      </c>
      <c r="R84" s="246" t="str">
        <f t="shared" si="9"/>
        <v>-</v>
      </c>
      <c r="S84" s="256">
        <v>15</v>
      </c>
      <c r="T84" s="511" t="str">
        <f>IF(Q84&lt;&gt;"",IF(Q84&gt;S84,IF(Q85&gt;S85,"○",IF(Q86&gt;S86,"○","×")),IF(Q85&gt;S85,IF(Q86&gt;S86,"○","×"),"×")),"")</f>
        <v>○</v>
      </c>
      <c r="U84" s="431">
        <f>RANK(AH85,AH79:AH88)</f>
        <v>1</v>
      </c>
      <c r="V84" s="432"/>
      <c r="W84" s="432"/>
      <c r="X84" s="433"/>
      <c r="Y84" s="269"/>
      <c r="Z84" s="273"/>
      <c r="AA84" s="274"/>
      <c r="AB84" s="273"/>
      <c r="AC84" s="274"/>
      <c r="AD84" s="281"/>
      <c r="AE84" s="274"/>
      <c r="AF84" s="274"/>
      <c r="AG84" s="281"/>
      <c r="AH84" s="209"/>
      <c r="AI84" s="210"/>
      <c r="AJ84" s="68"/>
      <c r="AK84" s="68"/>
      <c r="AL84" s="68"/>
      <c r="AM84" s="68"/>
      <c r="AN84" s="70" t="s">
        <v>100</v>
      </c>
      <c r="AO84" s="71" t="s">
        <v>101</v>
      </c>
      <c r="AP84" s="245">
        <f>IF(AZ78="","",AZ78)</f>
        <v>15</v>
      </c>
      <c r="AQ84" s="250" t="str">
        <f t="shared" si="13"/>
        <v>-</v>
      </c>
      <c r="AR84" s="247">
        <f>IF(AX78="","",AX78)</f>
        <v>13</v>
      </c>
      <c r="AS84" s="488" t="str">
        <f>IF(BA78="","",IF(BA78="○","×",IF(BA78="×","○")))</f>
        <v>○</v>
      </c>
      <c r="AT84" s="263">
        <f>IF(AZ81="","",AZ81)</f>
        <v>13</v>
      </c>
      <c r="AU84" s="246" t="str">
        <f t="shared" ref="AU84:AU89" si="15">IF(AT84="","","-")</f>
        <v>-</v>
      </c>
      <c r="AV84" s="247">
        <f>IF(AX81="","",AX81)</f>
        <v>15</v>
      </c>
      <c r="AW84" s="488" t="str">
        <f>IF(BA81="","",IF(BA81="○","×",IF(BA81="×","○")))</f>
        <v>×</v>
      </c>
      <c r="AX84" s="465"/>
      <c r="AY84" s="466"/>
      <c r="AZ84" s="466"/>
      <c r="BA84" s="467"/>
      <c r="BB84" s="257">
        <v>8</v>
      </c>
      <c r="BC84" s="246" t="str">
        <f t="shared" si="11"/>
        <v>-</v>
      </c>
      <c r="BD84" s="256">
        <v>15</v>
      </c>
      <c r="BE84" s="511" t="str">
        <f>IF(BB84&lt;&gt;"",IF(BB84&gt;BD84,IF(BB85&gt;BD85,"○",IF(BB86&gt;BD86,"○","×")),IF(BB85&gt;BD85,IF(BB86&gt;BD86,"○","×"),"×")),"")</f>
        <v>×</v>
      </c>
      <c r="BF84" s="431">
        <f>RANK(BS85,BS79:BS88)</f>
        <v>4</v>
      </c>
      <c r="BG84" s="432"/>
      <c r="BH84" s="432"/>
      <c r="BI84" s="433"/>
      <c r="BJ84" s="269"/>
      <c r="BK84" s="273"/>
      <c r="BL84" s="274"/>
      <c r="BM84" s="273"/>
      <c r="BN84" s="274"/>
      <c r="BO84" s="281"/>
      <c r="BP84" s="274"/>
      <c r="BQ84" s="274"/>
      <c r="BR84" s="281"/>
      <c r="BS84" s="209"/>
      <c r="BT84" s="210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</row>
    <row r="85" spans="1:96" s="36" customFormat="1" ht="13.05" customHeight="1" x14ac:dyDescent="0.15">
      <c r="A85" s="63"/>
      <c r="B85" s="63"/>
      <c r="C85" s="66" t="s">
        <v>102</v>
      </c>
      <c r="D85" s="76" t="s">
        <v>99</v>
      </c>
      <c r="E85" s="245">
        <f>IF(O79="","",O79)</f>
        <v>15</v>
      </c>
      <c r="F85" s="246" t="str">
        <f t="shared" si="12"/>
        <v>-</v>
      </c>
      <c r="G85" s="247">
        <f>IF(M79="","",M79)</f>
        <v>11</v>
      </c>
      <c r="H85" s="489" t="str">
        <f>IF(J82="","",J82)</f>
        <v/>
      </c>
      <c r="I85" s="263">
        <f>IF(O82="","",O82)</f>
        <v>15</v>
      </c>
      <c r="J85" s="246" t="str">
        <f t="shared" si="14"/>
        <v>-</v>
      </c>
      <c r="K85" s="247">
        <f>IF(M82="","",M82)</f>
        <v>7</v>
      </c>
      <c r="L85" s="489" t="str">
        <f>IF(N82="","",N82)</f>
        <v>-</v>
      </c>
      <c r="M85" s="468"/>
      <c r="N85" s="469"/>
      <c r="O85" s="469"/>
      <c r="P85" s="470"/>
      <c r="Q85" s="257">
        <v>15</v>
      </c>
      <c r="R85" s="246" t="str">
        <f t="shared" si="9"/>
        <v>-</v>
      </c>
      <c r="S85" s="256">
        <v>13</v>
      </c>
      <c r="T85" s="511"/>
      <c r="U85" s="434"/>
      <c r="V85" s="435"/>
      <c r="W85" s="435"/>
      <c r="X85" s="436"/>
      <c r="Y85" s="269"/>
      <c r="Z85" s="273">
        <f>COUNTIF(E84:T86,"○")</f>
        <v>3</v>
      </c>
      <c r="AA85" s="274">
        <f>COUNTIF(E84:T86,"×")</f>
        <v>0</v>
      </c>
      <c r="AB85" s="278">
        <f>(IF((E84&gt;G84),1,0))+(IF((E85&gt;G85),1,0))+(IF((E86&gt;G86),1,0))+(IF((I84&gt;K84),1,0))+(IF((I85&gt;K85),1,0))+(IF((I86&gt;K86),1,0))+(IF((M84&gt;O84),1,0))+(IF((M85&gt;O85),1,0))+(IF((M86&gt;O86),1,0))+(IF((Q84&gt;S84),1,0))+(IF((Q85&gt;S85),1,0))+(IF((Q86&gt;S86),1,0))</f>
        <v>6</v>
      </c>
      <c r="AC85" s="279">
        <f>(IF((E84&lt;G84),1,0))+(IF((E85&lt;G85),1,0))+(IF((E86&lt;G86),1,0))+(IF((I84&lt;K84),1,0))+(IF((I85&lt;K85),1,0))+(IF((I86&lt;K86),1,0))+(IF((M84&lt;O84),1,0))+(IF((M85&lt;O85),1,0))+(IF((M86&lt;O86),1,0))+(IF((Q84&lt;S84),1,0))+(IF((Q85&lt;S85),1,0))+(IF((Q86&lt;S86),1,0))</f>
        <v>2</v>
      </c>
      <c r="AD85" s="280">
        <f>AB85-AC85</f>
        <v>4</v>
      </c>
      <c r="AE85" s="274">
        <f>SUM(E84:E86,I84:I86,M84:M86,Q84:Q86)</f>
        <v>110</v>
      </c>
      <c r="AF85" s="274">
        <f>SUM(G84:G86,K84:K86,O84:O86,S84:S86)</f>
        <v>93</v>
      </c>
      <c r="AG85" s="281">
        <f>AE85-AF85</f>
        <v>17</v>
      </c>
      <c r="AH85" s="451">
        <f>(Z85-AA85)*1000+(AD85)*100+AG85</f>
        <v>3417</v>
      </c>
      <c r="AI85" s="452"/>
      <c r="AJ85" s="68"/>
      <c r="AK85" s="68"/>
      <c r="AL85" s="68"/>
      <c r="AM85" s="68"/>
      <c r="AN85" s="66" t="s">
        <v>103</v>
      </c>
      <c r="AO85" s="72" t="s">
        <v>101</v>
      </c>
      <c r="AP85" s="245">
        <f>IF(AZ79="","",AZ79)</f>
        <v>9</v>
      </c>
      <c r="AQ85" s="246" t="str">
        <f t="shared" si="13"/>
        <v>-</v>
      </c>
      <c r="AR85" s="247">
        <f>IF(AX79="","",AX79)</f>
        <v>15</v>
      </c>
      <c r="AS85" s="489" t="str">
        <f>IF(AU82="","",AU82)</f>
        <v/>
      </c>
      <c r="AT85" s="263">
        <f>IF(AZ82="","",AZ82)</f>
        <v>11</v>
      </c>
      <c r="AU85" s="246" t="str">
        <f t="shared" si="15"/>
        <v>-</v>
      </c>
      <c r="AV85" s="247">
        <f>IF(AX82="","",AX82)</f>
        <v>15</v>
      </c>
      <c r="AW85" s="489" t="str">
        <f>IF(AY82="","",AY82)</f>
        <v>-</v>
      </c>
      <c r="AX85" s="468"/>
      <c r="AY85" s="469"/>
      <c r="AZ85" s="469"/>
      <c r="BA85" s="470"/>
      <c r="BB85" s="257">
        <v>14</v>
      </c>
      <c r="BC85" s="246" t="str">
        <f t="shared" si="11"/>
        <v>-</v>
      </c>
      <c r="BD85" s="256">
        <v>15</v>
      </c>
      <c r="BE85" s="511"/>
      <c r="BF85" s="434"/>
      <c r="BG85" s="435"/>
      <c r="BH85" s="435"/>
      <c r="BI85" s="436"/>
      <c r="BJ85" s="269"/>
      <c r="BK85" s="273">
        <f>COUNTIF(AP84:BE86,"○")</f>
        <v>1</v>
      </c>
      <c r="BL85" s="274">
        <f>COUNTIF(AP84:BE86,"×")</f>
        <v>2</v>
      </c>
      <c r="BM85" s="278">
        <f>(IF((AP84&gt;AR84),1,0))+(IF((AP85&gt;AR85),1,0))+(IF((AP86&gt;AR86),1,0))+(IF((AT84&gt;AV84),1,0))+(IF((AT85&gt;AV85),1,0))+(IF((AT86&gt;AV86),1,0))+(IF((AX84&gt;AZ84),1,0))+(IF((AX85&gt;AZ85),1,0))+(IF((AX86&gt;AZ86),1,0))+(IF((BB84&gt;BD84),1,0))+(IF((BB85&gt;BD85),1,0))+(IF((BB86&gt;BD86),1,0))</f>
        <v>2</v>
      </c>
      <c r="BN85" s="279">
        <f>(IF((AP84&lt;AR84),1,0))+(IF((AP85&lt;AR85),1,0))+(IF((AP86&lt;AR86),1,0))+(IF((AT84&lt;AV84),1,0))+(IF((AT85&lt;AV85),1,0))+(IF((AT86&lt;AV86),1,0))+(IF((AX84&lt;AZ84),1,0))+(IF((AX85&lt;AZ85),1,0))+(IF((AX86&lt;AZ86),1,0))+(IF((BB84&lt;BD84),1,0))+(IF((BB85&lt;BD85),1,0))+(IF((BB86&lt;BD86),1,0))</f>
        <v>5</v>
      </c>
      <c r="BO85" s="280">
        <f>BM85-BN85</f>
        <v>-3</v>
      </c>
      <c r="BP85" s="274">
        <f>SUM(AP84:AP86,AT84:AT86,AX84:AX86,BB84:BB86)</f>
        <v>85</v>
      </c>
      <c r="BQ85" s="274">
        <f>SUM(AR84:AR86,AV84:AV86,AZ84:AZ86,BD84:BD86)</f>
        <v>97</v>
      </c>
      <c r="BR85" s="281">
        <f>BP85-BQ85</f>
        <v>-12</v>
      </c>
      <c r="BS85" s="451">
        <f>(BK85-BL85)*1000+(BO85)*100+BR85</f>
        <v>-1312</v>
      </c>
      <c r="BT85" s="452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  <c r="CQ85" s="38"/>
      <c r="CR85" s="38"/>
    </row>
    <row r="86" spans="1:96" s="36" customFormat="1" ht="13.05" customHeight="1" x14ac:dyDescent="0.15">
      <c r="A86" s="68"/>
      <c r="B86" s="68"/>
      <c r="C86" s="73"/>
      <c r="D86" s="74" t="s">
        <v>104</v>
      </c>
      <c r="E86" s="248">
        <f>IF(O80="","",O80)</f>
        <v>15</v>
      </c>
      <c r="F86" s="251" t="str">
        <f t="shared" si="12"/>
        <v>-</v>
      </c>
      <c r="G86" s="249">
        <f>IF(M80="","",M80)</f>
        <v>12</v>
      </c>
      <c r="H86" s="506" t="str">
        <f>IF(J83="","",J83)</f>
        <v/>
      </c>
      <c r="I86" s="264" t="str">
        <f>IF(O83="","",O83)</f>
        <v/>
      </c>
      <c r="J86" s="246" t="str">
        <f t="shared" si="14"/>
        <v/>
      </c>
      <c r="K86" s="249" t="str">
        <f>IF(M83="","",M83)</f>
        <v/>
      </c>
      <c r="L86" s="506" t="str">
        <f>IF(N83="","",N83)</f>
        <v/>
      </c>
      <c r="M86" s="471"/>
      <c r="N86" s="472"/>
      <c r="O86" s="472"/>
      <c r="P86" s="473"/>
      <c r="Q86" s="261">
        <v>15</v>
      </c>
      <c r="R86" s="246" t="str">
        <f t="shared" si="9"/>
        <v>-</v>
      </c>
      <c r="S86" s="262">
        <v>12</v>
      </c>
      <c r="T86" s="512"/>
      <c r="U86" s="1">
        <f>Z85</f>
        <v>3</v>
      </c>
      <c r="V86" s="12" t="s">
        <v>27</v>
      </c>
      <c r="W86" s="12">
        <f>AA85</f>
        <v>0</v>
      </c>
      <c r="X86" s="13" t="s">
        <v>28</v>
      </c>
      <c r="Y86" s="269"/>
      <c r="Z86" s="273"/>
      <c r="AA86" s="274"/>
      <c r="AB86" s="273"/>
      <c r="AC86" s="274"/>
      <c r="AD86" s="281"/>
      <c r="AE86" s="274"/>
      <c r="AF86" s="274"/>
      <c r="AG86" s="281"/>
      <c r="AH86" s="209"/>
      <c r="AI86" s="210"/>
      <c r="AJ86" s="68"/>
      <c r="AK86" s="68"/>
      <c r="AL86" s="68"/>
      <c r="AM86" s="68"/>
      <c r="AN86" s="73"/>
      <c r="AO86" s="74" t="s">
        <v>104</v>
      </c>
      <c r="AP86" s="248">
        <f>IF(AZ80="","",AZ80)</f>
        <v>15</v>
      </c>
      <c r="AQ86" s="251" t="str">
        <f t="shared" si="13"/>
        <v>-</v>
      </c>
      <c r="AR86" s="249">
        <f>IF(AX80="","",AX80)</f>
        <v>9</v>
      </c>
      <c r="AS86" s="506" t="str">
        <f>IF(AU83="","",AU83)</f>
        <v/>
      </c>
      <c r="AT86" s="264" t="str">
        <f>IF(AZ83="","",AZ83)</f>
        <v/>
      </c>
      <c r="AU86" s="246" t="str">
        <f t="shared" si="15"/>
        <v/>
      </c>
      <c r="AV86" s="249" t="str">
        <f>IF(AX83="","",AX83)</f>
        <v/>
      </c>
      <c r="AW86" s="506" t="str">
        <f>IF(AY83="","",AY83)</f>
        <v/>
      </c>
      <c r="AX86" s="471"/>
      <c r="AY86" s="472"/>
      <c r="AZ86" s="472"/>
      <c r="BA86" s="473"/>
      <c r="BB86" s="261"/>
      <c r="BC86" s="246" t="str">
        <f t="shared" si="11"/>
        <v/>
      </c>
      <c r="BD86" s="262"/>
      <c r="BE86" s="512"/>
      <c r="BF86" s="1">
        <f>BK85</f>
        <v>1</v>
      </c>
      <c r="BG86" s="12" t="s">
        <v>27</v>
      </c>
      <c r="BH86" s="12">
        <f>BL85</f>
        <v>2</v>
      </c>
      <c r="BI86" s="13" t="s">
        <v>28</v>
      </c>
      <c r="BJ86" s="269"/>
      <c r="BK86" s="273"/>
      <c r="BL86" s="274"/>
      <c r="BM86" s="273"/>
      <c r="BN86" s="274"/>
      <c r="BO86" s="281"/>
      <c r="BP86" s="274"/>
      <c r="BQ86" s="274"/>
      <c r="BR86" s="281"/>
      <c r="BS86" s="209"/>
      <c r="BT86" s="210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</row>
    <row r="87" spans="1:96" s="36" customFormat="1" ht="13.05" customHeight="1" x14ac:dyDescent="0.15">
      <c r="A87" s="63"/>
      <c r="B87" s="63"/>
      <c r="C87" s="66" t="s">
        <v>105</v>
      </c>
      <c r="D87" s="75" t="s">
        <v>106</v>
      </c>
      <c r="E87" s="245">
        <f>IF(S78="","",S78)</f>
        <v>13</v>
      </c>
      <c r="F87" s="246" t="str">
        <f t="shared" si="12"/>
        <v>-</v>
      </c>
      <c r="G87" s="247">
        <f>IF(Q78="","",Q78)</f>
        <v>15</v>
      </c>
      <c r="H87" s="488" t="str">
        <f>IF(T78="","",IF(T78="○","×",IF(T78="×","○")))</f>
        <v>×</v>
      </c>
      <c r="I87" s="263">
        <f>IF(S81="","",S81)</f>
        <v>12</v>
      </c>
      <c r="J87" s="250" t="str">
        <f t="shared" si="14"/>
        <v>-</v>
      </c>
      <c r="K87" s="247">
        <f>IF(Q81="","",Q81)</f>
        <v>15</v>
      </c>
      <c r="L87" s="488" t="str">
        <f>IF(T81="","",IF(T81="○","×",IF(T81="×","○")))</f>
        <v>○</v>
      </c>
      <c r="M87" s="265">
        <f>IF(S84="","",S84)</f>
        <v>15</v>
      </c>
      <c r="N87" s="246" t="str">
        <f>IF(M87="","","-")</f>
        <v>-</v>
      </c>
      <c r="O87" s="266">
        <f>IF(Q84="","",Q84)</f>
        <v>12</v>
      </c>
      <c r="P87" s="488" t="str">
        <f>IF(T84="","",IF(T84="○","×",IF(T84="×","○")))</f>
        <v>×</v>
      </c>
      <c r="Q87" s="465"/>
      <c r="R87" s="466"/>
      <c r="S87" s="466"/>
      <c r="T87" s="474"/>
      <c r="U87" s="431">
        <f>RANK(AH88,AH79:AH88)</f>
        <v>3</v>
      </c>
      <c r="V87" s="432"/>
      <c r="W87" s="432"/>
      <c r="X87" s="433"/>
      <c r="Y87" s="269"/>
      <c r="Z87" s="275"/>
      <c r="AA87" s="276"/>
      <c r="AB87" s="275"/>
      <c r="AC87" s="276"/>
      <c r="AD87" s="277"/>
      <c r="AE87" s="276"/>
      <c r="AF87" s="276"/>
      <c r="AG87" s="277"/>
      <c r="AH87" s="209"/>
      <c r="AI87" s="210"/>
      <c r="AJ87" s="68"/>
      <c r="AK87" s="68"/>
      <c r="AL87" s="68"/>
      <c r="AM87" s="68"/>
      <c r="AN87" s="66" t="s">
        <v>107</v>
      </c>
      <c r="AO87" s="75" t="s">
        <v>108</v>
      </c>
      <c r="AP87" s="245">
        <f>IF(BD78="","",BD78)</f>
        <v>9</v>
      </c>
      <c r="AQ87" s="246" t="str">
        <f t="shared" si="13"/>
        <v>-</v>
      </c>
      <c r="AR87" s="247">
        <f>IF(BB78="","",BB78)</f>
        <v>15</v>
      </c>
      <c r="AS87" s="488" t="str">
        <f>IF(BE78="","",IF(BE78="○","×",IF(BE78="×","○")))</f>
        <v>○</v>
      </c>
      <c r="AT87" s="263">
        <f>IF(BD81="","",BD81)</f>
        <v>15</v>
      </c>
      <c r="AU87" s="250" t="str">
        <f t="shared" si="15"/>
        <v>-</v>
      </c>
      <c r="AV87" s="247">
        <f>IF(BB81="","",BB81)</f>
        <v>4</v>
      </c>
      <c r="AW87" s="488" t="str">
        <f>IF(BE81="","",IF(BE81="○","×",IF(BE81="×","○")))</f>
        <v>○</v>
      </c>
      <c r="AX87" s="265">
        <f>IF(BD84="","",BD84)</f>
        <v>15</v>
      </c>
      <c r="AY87" s="246" t="str">
        <f>IF(AX87="","","-")</f>
        <v>-</v>
      </c>
      <c r="AZ87" s="266">
        <f>IF(BB84="","",BB84)</f>
        <v>8</v>
      </c>
      <c r="BA87" s="488" t="str">
        <f>IF(BE84="","",IF(BE84="○","×",IF(BE84="×","○")))</f>
        <v>○</v>
      </c>
      <c r="BB87" s="465"/>
      <c r="BC87" s="466"/>
      <c r="BD87" s="466"/>
      <c r="BE87" s="474"/>
      <c r="BF87" s="431">
        <f>RANK(BS88,BS79:BS88)</f>
        <v>1</v>
      </c>
      <c r="BG87" s="432"/>
      <c r="BH87" s="432"/>
      <c r="BI87" s="433"/>
      <c r="BJ87" s="269"/>
      <c r="BK87" s="275"/>
      <c r="BL87" s="276"/>
      <c r="BM87" s="275"/>
      <c r="BN87" s="276"/>
      <c r="BO87" s="277"/>
      <c r="BP87" s="276"/>
      <c r="BQ87" s="276"/>
      <c r="BR87" s="277"/>
      <c r="BS87" s="209"/>
      <c r="BT87" s="210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</row>
    <row r="88" spans="1:96" s="36" customFormat="1" ht="13.05" customHeight="1" x14ac:dyDescent="0.15">
      <c r="A88" s="63"/>
      <c r="B88" s="63"/>
      <c r="C88" s="66" t="s">
        <v>109</v>
      </c>
      <c r="D88" s="76" t="s">
        <v>106</v>
      </c>
      <c r="E88" s="245">
        <f>IF(S79="","",S79)</f>
        <v>6</v>
      </c>
      <c r="F88" s="246" t="str">
        <f t="shared" si="12"/>
        <v>-</v>
      </c>
      <c r="G88" s="247">
        <f>IF(Q79="","",Q79)</f>
        <v>15</v>
      </c>
      <c r="H88" s="489" t="str">
        <f>IF(J85="","",J85)</f>
        <v>-</v>
      </c>
      <c r="I88" s="263">
        <f>IF(S82="","",S82)</f>
        <v>15</v>
      </c>
      <c r="J88" s="246" t="str">
        <f t="shared" si="14"/>
        <v>-</v>
      </c>
      <c r="K88" s="247">
        <f>IF(Q82="","",Q82)</f>
        <v>12</v>
      </c>
      <c r="L88" s="489" t="str">
        <f>IF(N85="","",N85)</f>
        <v/>
      </c>
      <c r="M88" s="263">
        <f>IF(S85="","",S85)</f>
        <v>13</v>
      </c>
      <c r="N88" s="246" t="str">
        <f>IF(M88="","","-")</f>
        <v>-</v>
      </c>
      <c r="O88" s="247">
        <f>IF(Q85="","",Q85)</f>
        <v>15</v>
      </c>
      <c r="P88" s="489" t="str">
        <f>IF(R85="","",R85)</f>
        <v>-</v>
      </c>
      <c r="Q88" s="468"/>
      <c r="R88" s="469"/>
      <c r="S88" s="469"/>
      <c r="T88" s="475"/>
      <c r="U88" s="434"/>
      <c r="V88" s="435"/>
      <c r="W88" s="435"/>
      <c r="X88" s="436"/>
      <c r="Y88" s="269"/>
      <c r="Z88" s="273">
        <f>COUNTIF(E87:T89,"○")</f>
        <v>1</v>
      </c>
      <c r="AA88" s="274">
        <f>COUNTIF(E87:T89,"×")</f>
        <v>2</v>
      </c>
      <c r="AB88" s="278">
        <f>(IF((E87&gt;G87),1,0))+(IF((E88&gt;G88),1,0))+(IF((E89&gt;G89),1,0))+(IF((I87&gt;K87),1,0))+(IF((I88&gt;K88),1,0))+(IF((I89&gt;K89),1,0))+(IF((M87&gt;O87),1,0))+(IF((M88&gt;O88),1,0))+(IF((M89&gt;O89),1,0))+(IF((Q87&gt;S87),1,0))+(IF((Q88&gt;S88),1,0))+(IF((Q89&gt;S89),1,0))</f>
        <v>3</v>
      </c>
      <c r="AC88" s="279">
        <f>(IF((E87&lt;G87),1,0))+(IF((E88&lt;G88),1,0))+(IF((E89&lt;G89),1,0))+(IF((I87&lt;K87),1,0))+(IF((I88&lt;K88),1,0))+(IF((I89&lt;K89),1,0))+(IF((M87&lt;O87),1,0))+(IF((M88&lt;O88),1,0))+(IF((M89&lt;O89),1,0))+(IF((Q87&lt;S87),1,0))+(IF((Q88&lt;S88),1,0))+(IF((Q89&lt;S89),1,0))</f>
        <v>5</v>
      </c>
      <c r="AD88" s="280">
        <f>AB88-AC88</f>
        <v>-2</v>
      </c>
      <c r="AE88" s="274">
        <f>SUM(E87:E89,I87:I89,M87:M89,Q87:Q89)</f>
        <v>101</v>
      </c>
      <c r="AF88" s="274">
        <f>SUM(G87:G89,K87:K89,O87:O89,S87:S89)</f>
        <v>109</v>
      </c>
      <c r="AG88" s="281">
        <f>AE88-AF88</f>
        <v>-8</v>
      </c>
      <c r="AH88" s="451">
        <f>(Z88-AA88)*1000+(AD88)*100+AG88</f>
        <v>-1208</v>
      </c>
      <c r="AI88" s="452"/>
      <c r="AJ88" s="68"/>
      <c r="AK88" s="68"/>
      <c r="AL88" s="68"/>
      <c r="AM88" s="68"/>
      <c r="AN88" s="66" t="s">
        <v>110</v>
      </c>
      <c r="AO88" s="76" t="s">
        <v>108</v>
      </c>
      <c r="AP88" s="245">
        <f>IF(BD79="","",BD79)</f>
        <v>15</v>
      </c>
      <c r="AQ88" s="246" t="str">
        <f t="shared" si="13"/>
        <v>-</v>
      </c>
      <c r="AR88" s="247">
        <f>IF(BB79="","",BB79)</f>
        <v>4</v>
      </c>
      <c r="AS88" s="489" t="str">
        <f>IF(AU85="","",AU85)</f>
        <v>-</v>
      </c>
      <c r="AT88" s="263">
        <f>IF(BD82="","",BD82)</f>
        <v>15</v>
      </c>
      <c r="AU88" s="246" t="str">
        <f t="shared" si="15"/>
        <v>-</v>
      </c>
      <c r="AV88" s="247">
        <f>IF(BB82="","",BB82)</f>
        <v>7</v>
      </c>
      <c r="AW88" s="489" t="str">
        <f>IF(AY85="","",AY85)</f>
        <v/>
      </c>
      <c r="AX88" s="263">
        <f>IF(BD85="","",BD85)</f>
        <v>15</v>
      </c>
      <c r="AY88" s="246" t="str">
        <f>IF(AX88="","","-")</f>
        <v>-</v>
      </c>
      <c r="AZ88" s="247">
        <f>IF(BB85="","",BB85)</f>
        <v>14</v>
      </c>
      <c r="BA88" s="489" t="str">
        <f>IF(BC85="","",BC85)</f>
        <v>-</v>
      </c>
      <c r="BB88" s="468"/>
      <c r="BC88" s="469"/>
      <c r="BD88" s="469"/>
      <c r="BE88" s="475"/>
      <c r="BF88" s="434"/>
      <c r="BG88" s="435"/>
      <c r="BH88" s="435"/>
      <c r="BI88" s="436"/>
      <c r="BJ88" s="269"/>
      <c r="BK88" s="273">
        <f>COUNTIF(AP87:BE89,"○")</f>
        <v>3</v>
      </c>
      <c r="BL88" s="274">
        <f>COUNTIF(AP87:BE89,"×")</f>
        <v>0</v>
      </c>
      <c r="BM88" s="278">
        <f>(IF((AP87&gt;AR87),1,0))+(IF((AP88&gt;AR88),1,0))+(IF((AP89&gt;AR89),1,0))+(IF((AT87&gt;AV87),1,0))+(IF((AT88&gt;AV88),1,0))+(IF((AT89&gt;AV89),1,0))+(IF((AX87&gt;AZ87),1,0))+(IF((AX88&gt;AZ88),1,0))+(IF((AX89&gt;AZ89),1,0))+(IF((BB87&gt;BD87),1,0))+(IF((BB88&gt;BD88),1,0))+(IF((BB89&gt;BD89),1,0))</f>
        <v>6</v>
      </c>
      <c r="BN88" s="279">
        <f>(IF((AP87&lt;AR87),1,0))+(IF((AP88&lt;AR88),1,0))+(IF((AP89&lt;AR89),1,0))+(IF((AT87&lt;AV87),1,0))+(IF((AT88&lt;AV88),1,0))+(IF((AT89&lt;AV89),1,0))+(IF((AX87&lt;AZ87),1,0))+(IF((AX88&lt;AZ88),1,0))+(IF((AX89&lt;AZ89),1,0))+(IF((BB87&lt;BD87),1,0))+(IF((BB88&lt;BD88),1,0))+(IF((BB89&lt;BD89),1,0))</f>
        <v>1</v>
      </c>
      <c r="BO88" s="280">
        <f>BM88-BN88</f>
        <v>5</v>
      </c>
      <c r="BP88" s="274">
        <f>SUM(AP87:AP89,AT87:AT89,AX87:AX89,BB87:BB89)</f>
        <v>103</v>
      </c>
      <c r="BQ88" s="274">
        <f>SUM(AR87:AR89,AV87:AV89,AZ87:AZ89,BD87:BD89)</f>
        <v>69</v>
      </c>
      <c r="BR88" s="281">
        <f>BP88-BQ88</f>
        <v>34</v>
      </c>
      <c r="BS88" s="451">
        <f>(BK88-BL88)*1000+(BO88)*100+BR88</f>
        <v>3534</v>
      </c>
      <c r="BT88" s="452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</row>
    <row r="89" spans="1:96" s="36" customFormat="1" ht="13.05" customHeight="1" x14ac:dyDescent="0.15">
      <c r="A89" s="68"/>
      <c r="B89" s="68"/>
      <c r="C89" s="94"/>
      <c r="D89" s="95" t="s">
        <v>49</v>
      </c>
      <c r="E89" s="252" t="str">
        <f>IF(S80="","",S80)</f>
        <v/>
      </c>
      <c r="F89" s="253" t="str">
        <f t="shared" si="12"/>
        <v/>
      </c>
      <c r="G89" s="254" t="str">
        <f>IF(Q80="","",Q80)</f>
        <v/>
      </c>
      <c r="H89" s="490" t="str">
        <f>IF(J86="","",J86)</f>
        <v/>
      </c>
      <c r="I89" s="267">
        <f>IF(S83="","",S83)</f>
        <v>15</v>
      </c>
      <c r="J89" s="253" t="str">
        <f t="shared" si="14"/>
        <v>-</v>
      </c>
      <c r="K89" s="254">
        <f>IF(Q83="","",Q83)</f>
        <v>10</v>
      </c>
      <c r="L89" s="490" t="str">
        <f>IF(N86="","",N86)</f>
        <v/>
      </c>
      <c r="M89" s="267">
        <f>IF(S86="","",S86)</f>
        <v>12</v>
      </c>
      <c r="N89" s="253" t="str">
        <f>IF(M89="","","-")</f>
        <v>-</v>
      </c>
      <c r="O89" s="254">
        <f>IF(Q86="","",Q86)</f>
        <v>15</v>
      </c>
      <c r="P89" s="490" t="str">
        <f>IF(R86="","",R86)</f>
        <v>-</v>
      </c>
      <c r="Q89" s="476"/>
      <c r="R89" s="477"/>
      <c r="S89" s="477"/>
      <c r="T89" s="478"/>
      <c r="U89" s="2">
        <f>Z88</f>
        <v>1</v>
      </c>
      <c r="V89" s="22" t="s">
        <v>27</v>
      </c>
      <c r="W89" s="22">
        <f>AA88</f>
        <v>2</v>
      </c>
      <c r="X89" s="23" t="s">
        <v>28</v>
      </c>
      <c r="Y89" s="269"/>
      <c r="Z89" s="282"/>
      <c r="AA89" s="283"/>
      <c r="AB89" s="282"/>
      <c r="AC89" s="283"/>
      <c r="AD89" s="284"/>
      <c r="AE89" s="283"/>
      <c r="AF89" s="283"/>
      <c r="AG89" s="284"/>
      <c r="AH89" s="285"/>
      <c r="AI89" s="286"/>
      <c r="AJ89" s="68"/>
      <c r="AK89" s="68"/>
      <c r="AL89" s="68"/>
      <c r="AM89" s="68"/>
      <c r="AN89" s="94"/>
      <c r="AO89" s="95" t="s">
        <v>49</v>
      </c>
      <c r="AP89" s="252">
        <f>IF(BD80="","",BD80)</f>
        <v>19</v>
      </c>
      <c r="AQ89" s="253" t="str">
        <f t="shared" si="13"/>
        <v>-</v>
      </c>
      <c r="AR89" s="254">
        <f>IF(BB80="","",BB80)</f>
        <v>17</v>
      </c>
      <c r="AS89" s="490" t="str">
        <f>IF(AU86="","",AU86)</f>
        <v/>
      </c>
      <c r="AT89" s="267" t="str">
        <f>IF(BD83="","",BD83)</f>
        <v/>
      </c>
      <c r="AU89" s="253" t="str">
        <f t="shared" si="15"/>
        <v/>
      </c>
      <c r="AV89" s="254" t="str">
        <f>IF(BB83="","",BB83)</f>
        <v/>
      </c>
      <c r="AW89" s="490" t="str">
        <f>IF(AY86="","",AY86)</f>
        <v/>
      </c>
      <c r="AX89" s="267" t="str">
        <f>IF(BD86="","",BD86)</f>
        <v/>
      </c>
      <c r="AY89" s="253" t="str">
        <f>IF(AX89="","","-")</f>
        <v/>
      </c>
      <c r="AZ89" s="254" t="str">
        <f>IF(BB86="","",BB86)</f>
        <v/>
      </c>
      <c r="BA89" s="490" t="str">
        <f>IF(BC86="","",BC86)</f>
        <v/>
      </c>
      <c r="BB89" s="476"/>
      <c r="BC89" s="477"/>
      <c r="BD89" s="477"/>
      <c r="BE89" s="478"/>
      <c r="BF89" s="2">
        <f>BK88</f>
        <v>3</v>
      </c>
      <c r="BG89" s="22" t="s">
        <v>27</v>
      </c>
      <c r="BH89" s="22">
        <f>BL88</f>
        <v>0</v>
      </c>
      <c r="BI89" s="23" t="s">
        <v>28</v>
      </c>
      <c r="BJ89" s="269"/>
      <c r="BK89" s="282"/>
      <c r="BL89" s="283"/>
      <c r="BM89" s="282"/>
      <c r="BN89" s="283"/>
      <c r="BO89" s="284"/>
      <c r="BP89" s="283"/>
      <c r="BQ89" s="283"/>
      <c r="BR89" s="284"/>
      <c r="BS89" s="285"/>
      <c r="BT89" s="286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</row>
    <row r="90" spans="1:96" s="36" customFormat="1" ht="13.05" customHeight="1" x14ac:dyDescent="0.2">
      <c r="B90" s="38"/>
      <c r="AJ90" s="68"/>
      <c r="AK90" s="68"/>
      <c r="AL90" s="68"/>
      <c r="AM90" s="68"/>
      <c r="AN90" s="100"/>
      <c r="AO90" s="69"/>
      <c r="AP90" s="122"/>
      <c r="AQ90" s="122"/>
      <c r="AR90" s="122"/>
      <c r="AS90" s="122"/>
      <c r="AT90" s="122"/>
      <c r="AU90" s="122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93"/>
      <c r="BG90" s="93"/>
      <c r="BH90" s="93"/>
      <c r="BI90" s="93"/>
      <c r="BJ90" s="6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</row>
    <row r="91" spans="1:96" s="36" customFormat="1" ht="13.05" customHeight="1" x14ac:dyDescent="0.15">
      <c r="B91" s="38"/>
      <c r="C91" s="457" t="s">
        <v>111</v>
      </c>
      <c r="D91" s="458"/>
      <c r="E91" s="491" t="str">
        <f>C93</f>
        <v>白井浩騎</v>
      </c>
      <c r="F91" s="492"/>
      <c r="G91" s="492"/>
      <c r="H91" s="493"/>
      <c r="I91" s="494" t="str">
        <f>C96</f>
        <v>西坂和彦</v>
      </c>
      <c r="J91" s="492"/>
      <c r="K91" s="492"/>
      <c r="L91" s="493"/>
      <c r="M91" s="494" t="str">
        <f>C99</f>
        <v>日野由教</v>
      </c>
      <c r="N91" s="492"/>
      <c r="O91" s="492"/>
      <c r="P91" s="493"/>
      <c r="Q91" s="494" t="str">
        <f>C102</f>
        <v>角家拓真</v>
      </c>
      <c r="R91" s="492"/>
      <c r="S91" s="492"/>
      <c r="T91" s="495"/>
      <c r="U91" s="496" t="s">
        <v>22</v>
      </c>
      <c r="V91" s="497"/>
      <c r="W91" s="497"/>
      <c r="X91" s="498"/>
      <c r="Y91" s="269"/>
      <c r="Z91" s="499" t="s">
        <v>23</v>
      </c>
      <c r="AA91" s="500"/>
      <c r="AB91" s="499" t="s">
        <v>24</v>
      </c>
      <c r="AC91" s="501"/>
      <c r="AD91" s="500"/>
      <c r="AE91" s="502" t="s">
        <v>25</v>
      </c>
      <c r="AF91" s="503"/>
      <c r="AG91" s="504"/>
      <c r="AH91" s="269"/>
      <c r="AI91" s="269"/>
      <c r="AJ91" s="68"/>
      <c r="AK91" s="68"/>
      <c r="AL91" s="68"/>
      <c r="AM91" s="68"/>
      <c r="AN91" s="100"/>
      <c r="AO91" s="69"/>
      <c r="AP91" s="122"/>
      <c r="AQ91" s="122"/>
      <c r="AR91" s="122"/>
      <c r="AS91" s="122"/>
      <c r="AT91" s="122"/>
      <c r="AU91" s="122"/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93"/>
      <c r="BG91" s="93"/>
      <c r="BH91" s="93"/>
      <c r="BI91" s="93"/>
      <c r="BJ91" s="6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</row>
    <row r="92" spans="1:96" s="36" customFormat="1" ht="13.05" customHeight="1" x14ac:dyDescent="0.15">
      <c r="B92" s="38"/>
      <c r="C92" s="459"/>
      <c r="D92" s="460"/>
      <c r="E92" s="461" t="str">
        <f>C94</f>
        <v>川西芳誠</v>
      </c>
      <c r="F92" s="462"/>
      <c r="G92" s="462"/>
      <c r="H92" s="463"/>
      <c r="I92" s="464" t="str">
        <f>C97</f>
        <v>川崎陽生</v>
      </c>
      <c r="J92" s="462"/>
      <c r="K92" s="462"/>
      <c r="L92" s="463"/>
      <c r="M92" s="464" t="str">
        <f>C100</f>
        <v>河野春紀</v>
      </c>
      <c r="N92" s="462"/>
      <c r="O92" s="462"/>
      <c r="P92" s="463"/>
      <c r="Q92" s="464" t="str">
        <f>C103</f>
        <v>岩川大智</v>
      </c>
      <c r="R92" s="462"/>
      <c r="S92" s="462"/>
      <c r="T92" s="507"/>
      <c r="U92" s="508" t="s">
        <v>26</v>
      </c>
      <c r="V92" s="509"/>
      <c r="W92" s="509"/>
      <c r="X92" s="510"/>
      <c r="Y92" s="269"/>
      <c r="Z92" s="270" t="s">
        <v>27</v>
      </c>
      <c r="AA92" s="272" t="s">
        <v>28</v>
      </c>
      <c r="AB92" s="270" t="s">
        <v>29</v>
      </c>
      <c r="AC92" s="272" t="s">
        <v>30</v>
      </c>
      <c r="AD92" s="271" t="s">
        <v>31</v>
      </c>
      <c r="AE92" s="272" t="s">
        <v>29</v>
      </c>
      <c r="AF92" s="272" t="s">
        <v>30</v>
      </c>
      <c r="AG92" s="271" t="s">
        <v>31</v>
      </c>
      <c r="AH92" s="269"/>
      <c r="AI92" s="269"/>
      <c r="AJ92" s="68"/>
      <c r="AK92" s="68"/>
      <c r="AL92" s="68"/>
      <c r="AM92" s="68"/>
      <c r="AN92" s="100"/>
      <c r="AO92" s="69"/>
      <c r="AP92" s="122"/>
      <c r="AQ92" s="122"/>
      <c r="AR92" s="122"/>
      <c r="AS92" s="122"/>
      <c r="AT92" s="122"/>
      <c r="AU92" s="122"/>
      <c r="AV92" s="122"/>
      <c r="AW92" s="122"/>
      <c r="AX92" s="122"/>
      <c r="AY92" s="122"/>
      <c r="AZ92" s="122"/>
      <c r="BA92" s="122"/>
      <c r="BB92" s="122"/>
      <c r="BC92" s="122"/>
      <c r="BD92" s="122"/>
      <c r="BE92" s="122"/>
      <c r="BF92" s="93"/>
      <c r="BG92" s="93"/>
      <c r="BH92" s="93"/>
      <c r="BI92" s="93"/>
      <c r="BJ92" s="6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38"/>
    </row>
    <row r="93" spans="1:96" s="36" customFormat="1" ht="13.05" customHeight="1" x14ac:dyDescent="0.15">
      <c r="B93" s="38"/>
      <c r="C93" s="64" t="s">
        <v>112</v>
      </c>
      <c r="D93" s="96" t="s">
        <v>101</v>
      </c>
      <c r="E93" s="479"/>
      <c r="F93" s="480"/>
      <c r="G93" s="480"/>
      <c r="H93" s="481"/>
      <c r="I93" s="255">
        <v>15</v>
      </c>
      <c r="J93" s="246" t="str">
        <f>IF(I93="","","-")</f>
        <v>-</v>
      </c>
      <c r="K93" s="256">
        <v>11</v>
      </c>
      <c r="L93" s="484" t="str">
        <f>IF(I93&lt;&gt;"",IF(I93&gt;K93,IF(I94&gt;K94,"○",IF(I95&gt;K95,"○","×")),IF(I94&gt;K94,IF(I95&gt;K95,"○","×"),"×")),"")</f>
        <v>○</v>
      </c>
      <c r="M93" s="257">
        <v>12</v>
      </c>
      <c r="N93" s="258" t="str">
        <f t="shared" ref="N93:N98" si="16">IF(M93="","","-")</f>
        <v>-</v>
      </c>
      <c r="O93" s="259">
        <v>15</v>
      </c>
      <c r="P93" s="484" t="str">
        <f>IF(M93&lt;&gt;"",IF(M93&gt;O93,IF(M94&gt;O94,"○",IF(M95&gt;O95,"○","×")),IF(M94&gt;O94,IF(M95&gt;O95,"○","×"),"×")),"")</f>
        <v>○</v>
      </c>
      <c r="Q93" s="268">
        <v>15</v>
      </c>
      <c r="R93" s="258" t="str">
        <f t="shared" ref="R93:R101" si="17">IF(Q93="","","-")</f>
        <v>-</v>
      </c>
      <c r="S93" s="256">
        <v>11</v>
      </c>
      <c r="T93" s="546" t="str">
        <f>IF(Q93&lt;&gt;"",IF(Q93&gt;S93,IF(Q94&gt;S94,"○",IF(Q95&gt;S95,"○","×")),IF(Q94&gt;S94,IF(Q95&gt;S95,"○","×"),"×")),"")</f>
        <v>×</v>
      </c>
      <c r="U93" s="431">
        <f>RANK(AH94,AH94:AH103)</f>
        <v>2</v>
      </c>
      <c r="V93" s="432"/>
      <c r="W93" s="432"/>
      <c r="X93" s="433"/>
      <c r="Y93" s="269"/>
      <c r="Z93" s="273"/>
      <c r="AA93" s="274"/>
      <c r="AB93" s="275"/>
      <c r="AC93" s="276"/>
      <c r="AD93" s="277"/>
      <c r="AE93" s="274"/>
      <c r="AF93" s="274"/>
      <c r="AG93" s="281"/>
      <c r="AH93" s="269"/>
      <c r="AI93" s="269"/>
      <c r="AJ93" s="448" t="s">
        <v>39</v>
      </c>
      <c r="AK93" s="449"/>
      <c r="AL93" s="449"/>
      <c r="AM93" s="450"/>
      <c r="AN93" s="359" t="str">
        <f>AN87</f>
        <v>辻本和輝</v>
      </c>
      <c r="AO93" s="360" t="str">
        <f>AO87</f>
        <v>アフロブルース</v>
      </c>
      <c r="AP93" s="227"/>
      <c r="AQ93" s="227"/>
      <c r="AR93" s="227"/>
      <c r="AS93" s="227"/>
      <c r="AT93" s="87"/>
      <c r="AU93" s="220"/>
      <c r="AV93" s="38"/>
      <c r="AW93" s="38"/>
      <c r="AX93" s="38"/>
      <c r="AY93" s="38"/>
      <c r="AZ93" s="38"/>
      <c r="BA93" s="38"/>
      <c r="BB93" s="38"/>
      <c r="BC93" s="38"/>
      <c r="BD93" s="38"/>
      <c r="BE93" s="89"/>
      <c r="BF93" s="38"/>
      <c r="BG93" s="38"/>
      <c r="BH93" s="38"/>
      <c r="BI93" s="93"/>
      <c r="BJ93" s="6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8"/>
    </row>
    <row r="94" spans="1:96" s="36" customFormat="1" ht="13.05" customHeight="1" thickBot="1" x14ac:dyDescent="0.2">
      <c r="B94" s="38"/>
      <c r="C94" s="66" t="s">
        <v>113</v>
      </c>
      <c r="D94" s="97" t="s">
        <v>101</v>
      </c>
      <c r="E94" s="482"/>
      <c r="F94" s="469"/>
      <c r="G94" s="469"/>
      <c r="H94" s="470"/>
      <c r="I94" s="257">
        <v>6</v>
      </c>
      <c r="J94" s="246" t="str">
        <f>IF(I94="","","-")</f>
        <v>-</v>
      </c>
      <c r="K94" s="256">
        <v>15</v>
      </c>
      <c r="L94" s="485"/>
      <c r="M94" s="257">
        <v>15</v>
      </c>
      <c r="N94" s="246" t="str">
        <f t="shared" si="16"/>
        <v>-</v>
      </c>
      <c r="O94" s="256">
        <v>8</v>
      </c>
      <c r="P94" s="485"/>
      <c r="Q94" s="257">
        <v>15</v>
      </c>
      <c r="R94" s="246" t="str">
        <f t="shared" si="17"/>
        <v>-</v>
      </c>
      <c r="S94" s="256">
        <v>17</v>
      </c>
      <c r="T94" s="511"/>
      <c r="U94" s="434"/>
      <c r="V94" s="435"/>
      <c r="W94" s="435"/>
      <c r="X94" s="436"/>
      <c r="Y94" s="269"/>
      <c r="Z94" s="273">
        <f>COUNTIF(E93:T95,"○")</f>
        <v>2</v>
      </c>
      <c r="AA94" s="274">
        <f>COUNTIF(E93:T95,"×")</f>
        <v>1</v>
      </c>
      <c r="AB94" s="278">
        <f>(IF((E93&gt;G93),1,0))+(IF((E94&gt;G94),1,0))+(IF((E95&gt;G95),1,0))+(IF((I93&gt;K93),1,0))+(IF((I94&gt;K94),1,0))+(IF((I95&gt;K95),1,0))+(IF((M93&gt;O93),1,0))+(IF((M94&gt;O94),1,0))+(IF((M95&gt;O95),1,0))+(IF((Q93&gt;S93),1,0))+(IF((Q94&gt;S94),1,0))+(IF((Q95&gt;S95),1,0))</f>
        <v>5</v>
      </c>
      <c r="AC94" s="279">
        <f>(IF((E93&lt;G93),1,0))+(IF((E94&lt;G94),1,0))+(IF((E95&lt;G95),1,0))+(IF((I93&lt;K93),1,0))+(IF((I94&lt;K94),1,0))+(IF((I95&lt;K95),1,0))+(IF((M93&lt;O93),1,0))+(IF((M94&lt;O94),1,0))+(IF((M95&lt;O95),1,0))+(IF((Q93&lt;S93),1,0))+(IF((Q94&lt;S94),1,0))+(IF((Q95&lt;S95),1,0))</f>
        <v>4</v>
      </c>
      <c r="AD94" s="280">
        <f>AB94-AC94</f>
        <v>1</v>
      </c>
      <c r="AE94" s="274">
        <f>SUM(E93:E95,I93:I95,M93:M95,Q93:Q95)</f>
        <v>118</v>
      </c>
      <c r="AF94" s="274">
        <f>SUM(G93:G95,K93:K95,O93:O95,S93:S95)</f>
        <v>119</v>
      </c>
      <c r="AG94" s="281">
        <f>AE94-AF94</f>
        <v>-1</v>
      </c>
      <c r="AH94" s="451">
        <f>(Z94-AA94)*1000+(AD94)*100+AG94</f>
        <v>1099</v>
      </c>
      <c r="AI94" s="452"/>
      <c r="AJ94" s="437"/>
      <c r="AK94" s="438"/>
      <c r="AL94" s="438"/>
      <c r="AM94" s="439"/>
      <c r="AN94" s="361" t="str">
        <f>AN88</f>
        <v>島田樹己</v>
      </c>
      <c r="AO94" s="362" t="str">
        <f>AO88</f>
        <v>アフロブルース</v>
      </c>
      <c r="AP94" s="87"/>
      <c r="AQ94" s="225">
        <v>13</v>
      </c>
      <c r="AR94" s="225">
        <v>15</v>
      </c>
      <c r="AS94" s="226">
        <v>13</v>
      </c>
      <c r="AT94" s="287"/>
      <c r="AU94" s="220"/>
      <c r="AV94" s="38"/>
      <c r="AW94" s="38"/>
      <c r="AX94" s="38"/>
      <c r="AY94" s="38"/>
      <c r="AZ94" s="38"/>
      <c r="BA94" s="38"/>
      <c r="BB94" s="38"/>
      <c r="BC94" s="38"/>
      <c r="BD94" s="38"/>
      <c r="BE94" s="79"/>
      <c r="BF94" s="38"/>
      <c r="BG94" s="38"/>
      <c r="BH94" s="38"/>
      <c r="BI94" s="93"/>
      <c r="BJ94" s="6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</row>
    <row r="95" spans="1:96" s="36" customFormat="1" ht="13.05" customHeight="1" thickTop="1" thickBot="1" x14ac:dyDescent="0.2">
      <c r="B95" s="38"/>
      <c r="C95" s="66"/>
      <c r="D95" s="69" t="s">
        <v>104</v>
      </c>
      <c r="E95" s="483"/>
      <c r="F95" s="472"/>
      <c r="G95" s="472"/>
      <c r="H95" s="473"/>
      <c r="I95" s="261">
        <v>15</v>
      </c>
      <c r="J95" s="246" t="str">
        <f>IF(I95="","","-")</f>
        <v>-</v>
      </c>
      <c r="K95" s="262">
        <v>12</v>
      </c>
      <c r="L95" s="487"/>
      <c r="M95" s="261">
        <v>17</v>
      </c>
      <c r="N95" s="251" t="str">
        <f t="shared" si="16"/>
        <v>-</v>
      </c>
      <c r="O95" s="262">
        <v>15</v>
      </c>
      <c r="P95" s="485"/>
      <c r="Q95" s="261">
        <v>8</v>
      </c>
      <c r="R95" s="251" t="str">
        <f t="shared" si="17"/>
        <v>-</v>
      </c>
      <c r="S95" s="262">
        <v>15</v>
      </c>
      <c r="T95" s="511"/>
      <c r="U95" s="1">
        <f>Z94</f>
        <v>2</v>
      </c>
      <c r="V95" s="12" t="s">
        <v>27</v>
      </c>
      <c r="W95" s="12">
        <f>AA94</f>
        <v>1</v>
      </c>
      <c r="X95" s="13" t="s">
        <v>28</v>
      </c>
      <c r="Y95" s="269"/>
      <c r="Z95" s="273"/>
      <c r="AA95" s="274"/>
      <c r="AB95" s="273"/>
      <c r="AC95" s="274"/>
      <c r="AD95" s="281"/>
      <c r="AE95" s="274"/>
      <c r="AF95" s="274"/>
      <c r="AG95" s="281"/>
      <c r="AH95" s="209"/>
      <c r="AI95" s="210"/>
      <c r="AJ95" s="416" t="s">
        <v>42</v>
      </c>
      <c r="AK95" s="417"/>
      <c r="AL95" s="417"/>
      <c r="AM95" s="418"/>
      <c r="AN95" s="363" t="str">
        <f>C93</f>
        <v>白井浩騎</v>
      </c>
      <c r="AO95" s="364" t="str">
        <f>D93</f>
        <v>Alice</v>
      </c>
      <c r="AP95" s="87"/>
      <c r="AQ95" s="88">
        <v>15</v>
      </c>
      <c r="AR95" s="88">
        <v>13</v>
      </c>
      <c r="AS95" s="88">
        <v>15</v>
      </c>
      <c r="AT95" s="356"/>
      <c r="AU95" s="87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90"/>
      <c r="BG95" s="38"/>
      <c r="BH95" s="38"/>
      <c r="BI95" s="93"/>
      <c r="BJ95" s="6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</row>
    <row r="96" spans="1:96" s="36" customFormat="1" ht="13.05" customHeight="1" thickBot="1" x14ac:dyDescent="0.2">
      <c r="B96" s="38"/>
      <c r="C96" s="70" t="s">
        <v>114</v>
      </c>
      <c r="D96" s="71" t="s">
        <v>92</v>
      </c>
      <c r="E96" s="245">
        <f>IF(K93="","",K93)</f>
        <v>11</v>
      </c>
      <c r="F96" s="246" t="str">
        <f t="shared" ref="F96:F104" si="18">IF(E96="","","-")</f>
        <v>-</v>
      </c>
      <c r="G96" s="247">
        <f>IF(I93="","",I93)</f>
        <v>15</v>
      </c>
      <c r="H96" s="488" t="str">
        <f>IF(L93="","",IF(L93="○","×",IF(L93="×","○")))</f>
        <v>×</v>
      </c>
      <c r="I96" s="465"/>
      <c r="J96" s="466"/>
      <c r="K96" s="466"/>
      <c r="L96" s="467"/>
      <c r="M96" s="257">
        <v>12</v>
      </c>
      <c r="N96" s="246" t="str">
        <f t="shared" si="16"/>
        <v>-</v>
      </c>
      <c r="O96" s="256">
        <v>15</v>
      </c>
      <c r="P96" s="486" t="str">
        <f>IF(M96&lt;&gt;"",IF(M96&gt;O96,IF(M97&gt;O97,"○",IF(M98&gt;O98,"○","×")),IF(M97&gt;O97,IF(M98&gt;O98,"○","×"),"×")),"")</f>
        <v>×</v>
      </c>
      <c r="Q96" s="257">
        <v>15</v>
      </c>
      <c r="R96" s="246" t="str">
        <f t="shared" si="17"/>
        <v>-</v>
      </c>
      <c r="S96" s="256">
        <v>11</v>
      </c>
      <c r="T96" s="547" t="str">
        <f>IF(Q96&lt;&gt;"",IF(Q96&gt;S96,IF(Q97&gt;S97,"○",IF(Q98&gt;S98,"○","×")),IF(Q97&gt;S97,IF(Q98&gt;S98,"○","×"),"×")),"")</f>
        <v>○</v>
      </c>
      <c r="U96" s="431">
        <f>RANK(AH97,AH94:AH103)</f>
        <v>3</v>
      </c>
      <c r="V96" s="432"/>
      <c r="W96" s="432"/>
      <c r="X96" s="433"/>
      <c r="Y96" s="269"/>
      <c r="Z96" s="275"/>
      <c r="AA96" s="276"/>
      <c r="AB96" s="275"/>
      <c r="AC96" s="276"/>
      <c r="AD96" s="277"/>
      <c r="AE96" s="276"/>
      <c r="AF96" s="276"/>
      <c r="AG96" s="277"/>
      <c r="AH96" s="209"/>
      <c r="AI96" s="210"/>
      <c r="AJ96" s="437"/>
      <c r="AK96" s="438"/>
      <c r="AL96" s="438"/>
      <c r="AM96" s="439"/>
      <c r="AN96" s="361" t="str">
        <f>C94</f>
        <v>川西芳誠</v>
      </c>
      <c r="AO96" s="362" t="str">
        <f>D94</f>
        <v>Alice</v>
      </c>
      <c r="AP96" s="225"/>
      <c r="AQ96" s="225">
        <v>7</v>
      </c>
      <c r="AR96" s="226">
        <v>12</v>
      </c>
      <c r="AS96" s="355"/>
      <c r="AT96" s="341"/>
      <c r="AU96" s="87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93"/>
      <c r="BJ96" s="68"/>
      <c r="BZ96" s="38"/>
      <c r="CA96" s="38"/>
      <c r="CB96" s="38"/>
      <c r="CC96" s="38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</row>
    <row r="97" spans="1:96" s="36" customFormat="1" ht="13.05" customHeight="1" thickTop="1" thickBot="1" x14ac:dyDescent="0.2">
      <c r="B97" s="38"/>
      <c r="C97" s="66" t="s">
        <v>115</v>
      </c>
      <c r="D97" s="72" t="s">
        <v>92</v>
      </c>
      <c r="E97" s="245">
        <f>IF(K94="","",K94)</f>
        <v>15</v>
      </c>
      <c r="F97" s="246" t="str">
        <f t="shared" si="18"/>
        <v>-</v>
      </c>
      <c r="G97" s="247">
        <f>IF(I94="","",I94)</f>
        <v>6</v>
      </c>
      <c r="H97" s="489" t="str">
        <f>IF(J94="","",J94)</f>
        <v>-</v>
      </c>
      <c r="I97" s="468"/>
      <c r="J97" s="469"/>
      <c r="K97" s="469"/>
      <c r="L97" s="470"/>
      <c r="M97" s="257">
        <v>15</v>
      </c>
      <c r="N97" s="246" t="str">
        <f t="shared" si="16"/>
        <v>-</v>
      </c>
      <c r="O97" s="256">
        <v>13</v>
      </c>
      <c r="P97" s="485"/>
      <c r="Q97" s="257">
        <v>15</v>
      </c>
      <c r="R97" s="246" t="str">
        <f t="shared" si="17"/>
        <v>-</v>
      </c>
      <c r="S97" s="256">
        <v>9</v>
      </c>
      <c r="T97" s="511"/>
      <c r="U97" s="434"/>
      <c r="V97" s="435"/>
      <c r="W97" s="435"/>
      <c r="X97" s="436"/>
      <c r="Y97" s="269"/>
      <c r="Z97" s="273">
        <f>COUNTIF(E96:T98,"○")</f>
        <v>1</v>
      </c>
      <c r="AA97" s="274">
        <f>COUNTIF(E96:T98,"×")</f>
        <v>2</v>
      </c>
      <c r="AB97" s="278">
        <f>(IF((E96&gt;G96),1,0))+(IF((E97&gt;G97),1,0))+(IF((E98&gt;G98),1,0))+(IF((I96&gt;K96),1,0))+(IF((I97&gt;K97),1,0))+(IF((I98&gt;K98),1,0))+(IF((M96&gt;O96),1,0))+(IF((M97&gt;O97),1,0))+(IF((M98&gt;O98),1,0))+(IF((Q96&gt;S96),1,0))+(IF((Q97&gt;S97),1,0))+(IF((Q98&gt;S98),1,0))</f>
        <v>4</v>
      </c>
      <c r="AC97" s="279">
        <f>(IF((E96&lt;G96),1,0))+(IF((E97&lt;G97),1,0))+(IF((E98&lt;G98),1,0))+(IF((I96&lt;K96),1,0))+(IF((I97&lt;K97),1,0))+(IF((I98&lt;K98),1,0))+(IF((M96&lt;O96),1,0))+(IF((M97&lt;O97),1,0))+(IF((M98&lt;O98),1,0))+(IF((Q96&lt;S96),1,0))+(IF((Q97&lt;S97),1,0))+(IF((Q98&lt;S98),1,0))</f>
        <v>4</v>
      </c>
      <c r="AD97" s="280">
        <f>AB97-AC97</f>
        <v>0</v>
      </c>
      <c r="AE97" s="274">
        <f>SUM(E96:E98,I96:I98,M96:M98,Q96:Q98)</f>
        <v>108</v>
      </c>
      <c r="AF97" s="274">
        <f>SUM(G96:G98,K96:K98,O96:O98,S96:S98)</f>
        <v>99</v>
      </c>
      <c r="AG97" s="281">
        <f>AE97-AF97</f>
        <v>9</v>
      </c>
      <c r="AH97" s="451">
        <f>(Z97-AA97)*1000+(AD97)*100+AG97</f>
        <v>-991</v>
      </c>
      <c r="AI97" s="452"/>
      <c r="AJ97" s="416" t="s">
        <v>47</v>
      </c>
      <c r="AK97" s="417"/>
      <c r="AL97" s="417"/>
      <c r="AM97" s="418"/>
      <c r="AN97" s="363" t="str">
        <f>C84</f>
        <v>秋山和樹</v>
      </c>
      <c r="AO97" s="364" t="str">
        <f>D84</f>
        <v>アッドクラブ</v>
      </c>
      <c r="AP97" s="88"/>
      <c r="AQ97" s="88">
        <v>15</v>
      </c>
      <c r="AR97" s="345">
        <v>15</v>
      </c>
      <c r="AS97" s="87"/>
      <c r="AT97" s="340"/>
      <c r="AU97" s="87"/>
      <c r="AV97" s="85" t="s">
        <v>116</v>
      </c>
      <c r="AW97" s="82"/>
      <c r="BA97" s="89"/>
      <c r="BB97" s="89"/>
      <c r="BC97" s="89"/>
      <c r="BD97" s="89"/>
      <c r="BE97" s="89"/>
      <c r="BF97" s="38"/>
      <c r="BG97" s="38"/>
      <c r="BH97" s="38"/>
      <c r="BI97" s="93"/>
      <c r="BJ97" s="6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</row>
    <row r="98" spans="1:96" s="36" customFormat="1" ht="13.05" customHeight="1" thickTop="1" thickBot="1" x14ac:dyDescent="0.2">
      <c r="B98" s="38"/>
      <c r="C98" s="73"/>
      <c r="D98" s="74" t="s">
        <v>80</v>
      </c>
      <c r="E98" s="248">
        <f>IF(K95="","",K95)</f>
        <v>12</v>
      </c>
      <c r="F98" s="246" t="str">
        <f t="shared" si="18"/>
        <v>-</v>
      </c>
      <c r="G98" s="249">
        <f>IF(I95="","",I95)</f>
        <v>15</v>
      </c>
      <c r="H98" s="506" t="str">
        <f>IF(J95="","",J95)</f>
        <v>-</v>
      </c>
      <c r="I98" s="471"/>
      <c r="J98" s="472"/>
      <c r="K98" s="472"/>
      <c r="L98" s="473"/>
      <c r="M98" s="261">
        <v>13</v>
      </c>
      <c r="N98" s="246" t="str">
        <f t="shared" si="16"/>
        <v>-</v>
      </c>
      <c r="O98" s="262">
        <v>15</v>
      </c>
      <c r="P98" s="487"/>
      <c r="Q98" s="261"/>
      <c r="R98" s="251" t="str">
        <f t="shared" si="17"/>
        <v/>
      </c>
      <c r="S98" s="262"/>
      <c r="T98" s="512"/>
      <c r="U98" s="1">
        <f>Z97</f>
        <v>1</v>
      </c>
      <c r="V98" s="12" t="s">
        <v>27</v>
      </c>
      <c r="W98" s="12">
        <f>AA97</f>
        <v>2</v>
      </c>
      <c r="X98" s="13" t="s">
        <v>28</v>
      </c>
      <c r="Y98" s="269"/>
      <c r="Z98" s="282"/>
      <c r="AA98" s="283"/>
      <c r="AB98" s="282"/>
      <c r="AC98" s="283"/>
      <c r="AD98" s="284"/>
      <c r="AE98" s="283"/>
      <c r="AF98" s="283"/>
      <c r="AG98" s="284"/>
      <c r="AH98" s="209"/>
      <c r="AI98" s="210"/>
      <c r="AJ98" s="437"/>
      <c r="AK98" s="438"/>
      <c r="AL98" s="438"/>
      <c r="AM98" s="439"/>
      <c r="AN98" s="361" t="str">
        <f>C85</f>
        <v>池田侑哉</v>
      </c>
      <c r="AO98" s="362" t="str">
        <f>D85</f>
        <v>アッドクラブ</v>
      </c>
      <c r="AP98" s="221"/>
      <c r="AQ98" s="221"/>
      <c r="AR98" s="222">
        <v>8</v>
      </c>
      <c r="AS98" s="88">
        <v>15</v>
      </c>
      <c r="AT98" s="339">
        <v>15</v>
      </c>
      <c r="AU98" s="352"/>
      <c r="AV98" s="581" t="str">
        <f>AN97</f>
        <v>秋山和樹</v>
      </c>
      <c r="AW98" s="582"/>
      <c r="AX98" s="582"/>
      <c r="AY98" s="582"/>
      <c r="AZ98" s="582"/>
      <c r="BA98" s="582"/>
      <c r="BB98" s="583" t="str">
        <f>AO97</f>
        <v>アッドクラブ</v>
      </c>
      <c r="BC98" s="583"/>
      <c r="BD98" s="583"/>
      <c r="BE98" s="583"/>
      <c r="BF98" s="583"/>
      <c r="BG98" s="584"/>
      <c r="BI98" s="93"/>
      <c r="BJ98" s="6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</row>
    <row r="99" spans="1:96" s="36" customFormat="1" ht="13.05" customHeight="1" thickTop="1" x14ac:dyDescent="0.15">
      <c r="B99" s="38"/>
      <c r="C99" s="70" t="s">
        <v>117</v>
      </c>
      <c r="D99" s="71" t="s">
        <v>118</v>
      </c>
      <c r="E99" s="245">
        <f>IF(O93="","",O93)</f>
        <v>15</v>
      </c>
      <c r="F99" s="250" t="str">
        <f t="shared" si="18"/>
        <v>-</v>
      </c>
      <c r="G99" s="247">
        <f>IF(M93="","",M93)</f>
        <v>12</v>
      </c>
      <c r="H99" s="488" t="str">
        <f>IF(P93="","",IF(P93="○","×",IF(P93="×","○")))</f>
        <v>×</v>
      </c>
      <c r="I99" s="263">
        <f>IF(O96="","",O96)</f>
        <v>15</v>
      </c>
      <c r="J99" s="246" t="str">
        <f t="shared" ref="J99:J104" si="19">IF(I99="","","-")</f>
        <v>-</v>
      </c>
      <c r="K99" s="247">
        <f>IF(M96="","",M96)</f>
        <v>12</v>
      </c>
      <c r="L99" s="488" t="str">
        <f>IF(P96="","",IF(P96="○","×",IF(P96="×","○")))</f>
        <v>○</v>
      </c>
      <c r="M99" s="465"/>
      <c r="N99" s="466"/>
      <c r="O99" s="466"/>
      <c r="P99" s="467"/>
      <c r="Q99" s="257">
        <v>15</v>
      </c>
      <c r="R99" s="246" t="str">
        <f t="shared" si="17"/>
        <v>-</v>
      </c>
      <c r="S99" s="256">
        <v>4</v>
      </c>
      <c r="T99" s="511" t="str">
        <f>IF(Q99&lt;&gt;"",IF(Q99&gt;S99,IF(Q100&gt;S100,"○",IF(Q101&gt;S101,"○","×")),IF(Q100&gt;S100,IF(Q101&gt;S101,"○","×"),"×")),"")</f>
        <v>○</v>
      </c>
      <c r="U99" s="431">
        <f>RANK(AH100,AH94:AH103)</f>
        <v>1</v>
      </c>
      <c r="V99" s="432"/>
      <c r="W99" s="432"/>
      <c r="X99" s="433"/>
      <c r="Y99" s="269"/>
      <c r="Z99" s="273"/>
      <c r="AA99" s="274"/>
      <c r="AB99" s="273"/>
      <c r="AC99" s="274"/>
      <c r="AD99" s="281"/>
      <c r="AE99" s="274"/>
      <c r="AF99" s="274"/>
      <c r="AG99" s="281"/>
      <c r="AH99" s="209"/>
      <c r="AI99" s="210"/>
      <c r="AJ99" s="416" t="s">
        <v>50</v>
      </c>
      <c r="AK99" s="417"/>
      <c r="AL99" s="417"/>
      <c r="AM99" s="418"/>
      <c r="AN99" s="363" t="str">
        <f>C78</f>
        <v>眞鍋浩二</v>
      </c>
      <c r="AO99" s="364" t="str">
        <f>D78</f>
        <v>TEAM BLOWIN</v>
      </c>
      <c r="AP99" s="87"/>
      <c r="AQ99" s="87"/>
      <c r="AR99" s="88">
        <v>15</v>
      </c>
      <c r="AS99" s="88">
        <v>7</v>
      </c>
      <c r="AT99" s="224">
        <v>9</v>
      </c>
      <c r="AU99" s="351"/>
      <c r="AV99" s="554" t="str">
        <f>AN98</f>
        <v>池田侑哉</v>
      </c>
      <c r="AW99" s="555"/>
      <c r="AX99" s="555"/>
      <c r="AY99" s="555"/>
      <c r="AZ99" s="555"/>
      <c r="BA99" s="555"/>
      <c r="BB99" s="585" t="str">
        <f>AO98</f>
        <v>アッドクラブ</v>
      </c>
      <c r="BC99" s="585"/>
      <c r="BD99" s="585"/>
      <c r="BE99" s="585"/>
      <c r="BF99" s="585"/>
      <c r="BG99" s="586"/>
      <c r="BH99" s="38"/>
      <c r="BI99" s="93"/>
      <c r="BJ99" s="6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</row>
    <row r="100" spans="1:96" s="36" customFormat="1" ht="13.05" customHeight="1" thickBot="1" x14ac:dyDescent="0.25">
      <c r="B100" s="38"/>
      <c r="C100" s="66" t="s">
        <v>119</v>
      </c>
      <c r="D100" s="72" t="s">
        <v>118</v>
      </c>
      <c r="E100" s="245">
        <f>IF(O94="","",O94)</f>
        <v>8</v>
      </c>
      <c r="F100" s="246" t="str">
        <f t="shared" si="18"/>
        <v>-</v>
      </c>
      <c r="G100" s="247">
        <f>IF(M94="","",M94)</f>
        <v>15</v>
      </c>
      <c r="H100" s="489" t="str">
        <f>IF(J97="","",J97)</f>
        <v/>
      </c>
      <c r="I100" s="263">
        <f>IF(O97="","",O97)</f>
        <v>13</v>
      </c>
      <c r="J100" s="246" t="str">
        <f t="shared" si="19"/>
        <v>-</v>
      </c>
      <c r="K100" s="247">
        <f>IF(M97="","",M97)</f>
        <v>15</v>
      </c>
      <c r="L100" s="489" t="str">
        <f>IF(N97="","",N97)</f>
        <v>-</v>
      </c>
      <c r="M100" s="468"/>
      <c r="N100" s="469"/>
      <c r="O100" s="469"/>
      <c r="P100" s="470"/>
      <c r="Q100" s="257">
        <v>15</v>
      </c>
      <c r="R100" s="246" t="str">
        <f t="shared" si="17"/>
        <v>-</v>
      </c>
      <c r="S100" s="256">
        <v>13</v>
      </c>
      <c r="T100" s="511"/>
      <c r="U100" s="434"/>
      <c r="V100" s="435"/>
      <c r="W100" s="435"/>
      <c r="X100" s="436"/>
      <c r="Y100" s="269"/>
      <c r="Z100" s="273">
        <f>COUNTIF(E99:T101,"○")</f>
        <v>2</v>
      </c>
      <c r="AA100" s="274">
        <f>COUNTIF(E99:T101,"×")</f>
        <v>1</v>
      </c>
      <c r="AB100" s="278">
        <f>(IF((E99&gt;G99),1,0))+(IF((E100&gt;G100),1,0))+(IF((E101&gt;G101),1,0))+(IF((I99&gt;K99),1,0))+(IF((I100&gt;K100),1,0))+(IF((I101&gt;K101),1,0))+(IF((M99&gt;O99),1,0))+(IF((M100&gt;O100),1,0))+(IF((M101&gt;O101),1,0))+(IF((Q99&gt;S99),1,0))+(IF((Q100&gt;S100),1,0))+(IF((Q101&gt;S101),1,0))</f>
        <v>5</v>
      </c>
      <c r="AC100" s="279">
        <f>(IF((E99&lt;G99),1,0))+(IF((E100&lt;G100),1,0))+(IF((E101&lt;G101),1,0))+(IF((I99&lt;K99),1,0))+(IF((I100&lt;K100),1,0))+(IF((I101&lt;K101),1,0))+(IF((M99&lt;O99),1,0))+(IF((M100&lt;O100),1,0))+(IF((M101&lt;O101),1,0))+(IF((Q99&lt;S99),1,0))+(IF((Q100&lt;S100),1,0))+(IF((Q101&lt;S101),1,0))</f>
        <v>3</v>
      </c>
      <c r="AD100" s="280">
        <f>AB100-AC100</f>
        <v>2</v>
      </c>
      <c r="AE100" s="274">
        <f>SUM(E99:E101,I99:I101,M99:M101,Q99:Q101)</f>
        <v>111</v>
      </c>
      <c r="AF100" s="274">
        <f>SUM(G99:G101,K99:K101,O99:O101,S99:S101)</f>
        <v>101</v>
      </c>
      <c r="AG100" s="281">
        <f>AE100-AF100</f>
        <v>10</v>
      </c>
      <c r="AH100" s="451">
        <f>(Z100-AA100)*1000+(AD100)*100+AG100</f>
        <v>1210</v>
      </c>
      <c r="AI100" s="452"/>
      <c r="AJ100" s="437"/>
      <c r="AK100" s="438"/>
      <c r="AL100" s="438"/>
      <c r="AM100" s="439"/>
      <c r="AN100" s="361" t="str">
        <f>C79</f>
        <v>河村拓哉</v>
      </c>
      <c r="AO100" s="362" t="str">
        <f>D79</f>
        <v>A's</v>
      </c>
      <c r="AP100" s="289"/>
      <c r="AQ100" s="289">
        <v>9</v>
      </c>
      <c r="AR100" s="290">
        <v>10</v>
      </c>
      <c r="AS100" s="87"/>
      <c r="AT100" s="229"/>
      <c r="AU100" s="88"/>
      <c r="AV100" s="86" t="s">
        <v>120</v>
      </c>
      <c r="AW100" s="86"/>
      <c r="AX100" s="86"/>
      <c r="AY100" s="86"/>
      <c r="AZ100" s="86"/>
      <c r="BA100" s="86"/>
      <c r="BB100" s="86"/>
      <c r="BC100" s="86"/>
      <c r="BD100" s="86"/>
      <c r="BE100" s="86"/>
      <c r="BF100" s="86"/>
      <c r="BG100" s="86"/>
      <c r="BH100" s="38"/>
      <c r="BI100" s="93"/>
      <c r="BJ100" s="6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</row>
    <row r="101" spans="1:96" s="36" customFormat="1" ht="13.05" customHeight="1" thickTop="1" thickBot="1" x14ac:dyDescent="0.2">
      <c r="B101" s="38"/>
      <c r="C101" s="73"/>
      <c r="D101" s="74" t="s">
        <v>41</v>
      </c>
      <c r="E101" s="248">
        <f>IF(O95="","",O95)</f>
        <v>15</v>
      </c>
      <c r="F101" s="251" t="str">
        <f t="shared" si="18"/>
        <v>-</v>
      </c>
      <c r="G101" s="249">
        <f>IF(M95="","",M95)</f>
        <v>17</v>
      </c>
      <c r="H101" s="506" t="str">
        <f>IF(J98="","",J98)</f>
        <v/>
      </c>
      <c r="I101" s="264">
        <f>IF(O98="","",O98)</f>
        <v>15</v>
      </c>
      <c r="J101" s="246" t="str">
        <f t="shared" si="19"/>
        <v>-</v>
      </c>
      <c r="K101" s="249">
        <f>IF(M98="","",M98)</f>
        <v>13</v>
      </c>
      <c r="L101" s="506" t="str">
        <f>IF(N98="","",N98)</f>
        <v>-</v>
      </c>
      <c r="M101" s="471"/>
      <c r="N101" s="472"/>
      <c r="O101" s="472"/>
      <c r="P101" s="473"/>
      <c r="Q101" s="261"/>
      <c r="R101" s="246" t="str">
        <f t="shared" si="17"/>
        <v/>
      </c>
      <c r="S101" s="262"/>
      <c r="T101" s="512"/>
      <c r="U101" s="1">
        <f>Z100</f>
        <v>2</v>
      </c>
      <c r="V101" s="12" t="s">
        <v>27</v>
      </c>
      <c r="W101" s="12">
        <f>AA100</f>
        <v>1</v>
      </c>
      <c r="X101" s="13" t="s">
        <v>28</v>
      </c>
      <c r="Y101" s="269"/>
      <c r="Z101" s="273"/>
      <c r="AA101" s="274"/>
      <c r="AB101" s="273"/>
      <c r="AC101" s="274"/>
      <c r="AD101" s="281"/>
      <c r="AE101" s="274"/>
      <c r="AF101" s="274"/>
      <c r="AG101" s="281"/>
      <c r="AH101" s="209"/>
      <c r="AI101" s="210"/>
      <c r="AJ101" s="416" t="s">
        <v>53</v>
      </c>
      <c r="AK101" s="417"/>
      <c r="AL101" s="417"/>
      <c r="AM101" s="418"/>
      <c r="AN101" s="363" t="str">
        <f>AN78</f>
        <v>杉山一乃進</v>
      </c>
      <c r="AO101" s="364" t="str">
        <f>AO78</f>
        <v>まっきーず</v>
      </c>
      <c r="AP101" s="88"/>
      <c r="AQ101" s="88">
        <v>15</v>
      </c>
      <c r="AR101" s="345">
        <v>15</v>
      </c>
      <c r="AS101" s="357"/>
      <c r="AT101" s="233"/>
      <c r="AU101" s="88"/>
      <c r="AV101" s="581" t="str">
        <f>AN101</f>
        <v>杉山一乃進</v>
      </c>
      <c r="AW101" s="582"/>
      <c r="AX101" s="582"/>
      <c r="AY101" s="582"/>
      <c r="AZ101" s="582"/>
      <c r="BA101" s="582"/>
      <c r="BB101" s="583" t="str">
        <f>AO101</f>
        <v>まっきーず</v>
      </c>
      <c r="BC101" s="583"/>
      <c r="BD101" s="583"/>
      <c r="BE101" s="583"/>
      <c r="BF101" s="583"/>
      <c r="BG101" s="584"/>
      <c r="BI101" s="93"/>
      <c r="BJ101" s="6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</row>
    <row r="102" spans="1:96" s="36" customFormat="1" ht="13.05" customHeight="1" thickTop="1" thickBot="1" x14ac:dyDescent="0.2">
      <c r="B102" s="38"/>
      <c r="C102" s="66" t="s">
        <v>121</v>
      </c>
      <c r="D102" s="98" t="s">
        <v>122</v>
      </c>
      <c r="E102" s="245">
        <f>IF(S93="","",S93)</f>
        <v>11</v>
      </c>
      <c r="F102" s="246" t="str">
        <f t="shared" si="18"/>
        <v>-</v>
      </c>
      <c r="G102" s="247">
        <f>IF(Q93="","",Q93)</f>
        <v>15</v>
      </c>
      <c r="H102" s="488" t="str">
        <f>IF(T93="","",IF(T93="○","×",IF(T93="×","○")))</f>
        <v>○</v>
      </c>
      <c r="I102" s="263">
        <f>IF(S96="","",S96)</f>
        <v>11</v>
      </c>
      <c r="J102" s="250" t="str">
        <f t="shared" si="19"/>
        <v>-</v>
      </c>
      <c r="K102" s="247">
        <f>IF(Q96="","",Q96)</f>
        <v>15</v>
      </c>
      <c r="L102" s="488" t="str">
        <f>IF(T96="","",IF(T96="○","×",IF(T96="×","○")))</f>
        <v>×</v>
      </c>
      <c r="M102" s="265">
        <f>IF(S99="","",S99)</f>
        <v>4</v>
      </c>
      <c r="N102" s="246" t="str">
        <f>IF(M102="","","-")</f>
        <v>-</v>
      </c>
      <c r="O102" s="266">
        <f>IF(Q99="","",Q99)</f>
        <v>15</v>
      </c>
      <c r="P102" s="488" t="str">
        <f>IF(T99="","",IF(T99="○","×",IF(T99="×","○")))</f>
        <v>×</v>
      </c>
      <c r="Q102" s="465"/>
      <c r="R102" s="466"/>
      <c r="S102" s="466"/>
      <c r="T102" s="474"/>
      <c r="U102" s="431">
        <f>RANK(AH103,AH94:AH103)</f>
        <v>4</v>
      </c>
      <c r="V102" s="432"/>
      <c r="W102" s="432"/>
      <c r="X102" s="433"/>
      <c r="Y102" s="269"/>
      <c r="Z102" s="275"/>
      <c r="AA102" s="276"/>
      <c r="AB102" s="275"/>
      <c r="AC102" s="276"/>
      <c r="AD102" s="277"/>
      <c r="AE102" s="276"/>
      <c r="AF102" s="276"/>
      <c r="AG102" s="277"/>
      <c r="AH102" s="209"/>
      <c r="AI102" s="210"/>
      <c r="AJ102" s="437"/>
      <c r="AK102" s="438"/>
      <c r="AL102" s="438"/>
      <c r="AM102" s="439"/>
      <c r="AN102" s="361" t="str">
        <f>AN79</f>
        <v>細川博人</v>
      </c>
      <c r="AO102" s="362" t="str">
        <f>AO79</f>
        <v>まっきーず</v>
      </c>
      <c r="AP102" s="221"/>
      <c r="AQ102" s="222"/>
      <c r="AR102" s="222">
        <v>15</v>
      </c>
      <c r="AS102" s="88">
        <v>15</v>
      </c>
      <c r="AT102" s="234"/>
      <c r="AU102" s="88"/>
      <c r="AV102" s="554" t="str">
        <f>AN102</f>
        <v>細川博人</v>
      </c>
      <c r="AW102" s="555"/>
      <c r="AX102" s="555"/>
      <c r="AY102" s="555"/>
      <c r="AZ102" s="555"/>
      <c r="BA102" s="555"/>
      <c r="BB102" s="585" t="str">
        <f>AO102</f>
        <v>まっきーず</v>
      </c>
      <c r="BC102" s="585"/>
      <c r="BD102" s="585"/>
      <c r="BE102" s="585"/>
      <c r="BF102" s="585"/>
      <c r="BG102" s="586"/>
      <c r="BH102" s="38"/>
      <c r="BI102" s="93"/>
      <c r="BJ102" s="6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</row>
    <row r="103" spans="1:96" s="36" customFormat="1" ht="13.05" customHeight="1" x14ac:dyDescent="0.15">
      <c r="B103" s="38"/>
      <c r="C103" s="66" t="s">
        <v>123</v>
      </c>
      <c r="D103" s="99" t="s">
        <v>122</v>
      </c>
      <c r="E103" s="245">
        <f>IF(S94="","",S94)</f>
        <v>17</v>
      </c>
      <c r="F103" s="246" t="str">
        <f t="shared" si="18"/>
        <v>-</v>
      </c>
      <c r="G103" s="247">
        <f>IF(Q94="","",Q94)</f>
        <v>15</v>
      </c>
      <c r="H103" s="489" t="str">
        <f>IF(J100="","",J100)</f>
        <v>-</v>
      </c>
      <c r="I103" s="263">
        <f>IF(S97="","",S97)</f>
        <v>9</v>
      </c>
      <c r="J103" s="246" t="str">
        <f t="shared" si="19"/>
        <v>-</v>
      </c>
      <c r="K103" s="247">
        <f>IF(Q97="","",Q97)</f>
        <v>15</v>
      </c>
      <c r="L103" s="489" t="str">
        <f>IF(N100="","",N100)</f>
        <v/>
      </c>
      <c r="M103" s="263">
        <f>IF(S100="","",S100)</f>
        <v>13</v>
      </c>
      <c r="N103" s="246" t="str">
        <f>IF(M103="","","-")</f>
        <v>-</v>
      </c>
      <c r="O103" s="247">
        <f>IF(Q100="","",Q100)</f>
        <v>15</v>
      </c>
      <c r="P103" s="489" t="str">
        <f>IF(R100="","",R100)</f>
        <v>-</v>
      </c>
      <c r="Q103" s="468"/>
      <c r="R103" s="469"/>
      <c r="S103" s="469"/>
      <c r="T103" s="475"/>
      <c r="U103" s="434"/>
      <c r="V103" s="435"/>
      <c r="W103" s="435"/>
      <c r="X103" s="436"/>
      <c r="Y103" s="269"/>
      <c r="Z103" s="273">
        <f>COUNTIF(E102:T104,"○")</f>
        <v>1</v>
      </c>
      <c r="AA103" s="274">
        <f>COUNTIF(E102:T104,"×")</f>
        <v>2</v>
      </c>
      <c r="AB103" s="278">
        <f>(IF((E102&gt;G102),1,0))+(IF((E103&gt;G103),1,0))+(IF((E104&gt;G104),1,0))+(IF((I102&gt;K102),1,0))+(IF((I103&gt;K103),1,0))+(IF((I104&gt;K104),1,0))+(IF((M102&gt;O102),1,0))+(IF((M103&gt;O103),1,0))+(IF((M104&gt;O104),1,0))+(IF((Q102&gt;S102),1,0))+(IF((Q103&gt;S103),1,0))+(IF((Q104&gt;S104),1,0))</f>
        <v>2</v>
      </c>
      <c r="AC103" s="279">
        <f>(IF((E102&lt;G102),1,0))+(IF((E103&lt;G103),1,0))+(IF((E104&lt;G104),1,0))+(IF((I102&lt;K102),1,0))+(IF((I103&lt;K103),1,0))+(IF((I104&lt;K104),1,0))+(IF((M102&lt;O102),1,0))+(IF((M103&lt;O103),1,0))+(IF((M104&lt;O104),1,0))+(IF((Q102&lt;S102),1,0))+(IF((Q103&lt;S103),1,0))+(IF((Q104&lt;S104),1,0))</f>
        <v>5</v>
      </c>
      <c r="AD103" s="280">
        <f>AB103-AC103</f>
        <v>-3</v>
      </c>
      <c r="AE103" s="274">
        <f>SUM(E102:E104,I102:I104,M102:M104,Q102:Q104)</f>
        <v>80</v>
      </c>
      <c r="AF103" s="274">
        <f>SUM(G102:G104,K102:K104,O102:O104,S102:S104)</f>
        <v>98</v>
      </c>
      <c r="AG103" s="281">
        <f>AE103-AF103</f>
        <v>-18</v>
      </c>
      <c r="AH103" s="451">
        <f>(Z103-AA103)*1000+(AD103)*100+AG103</f>
        <v>-1318</v>
      </c>
      <c r="AI103" s="452"/>
      <c r="AJ103" s="416" t="s">
        <v>57</v>
      </c>
      <c r="AK103" s="417"/>
      <c r="AL103" s="417"/>
      <c r="AM103" s="418"/>
      <c r="AN103" s="363" t="str">
        <f>C99</f>
        <v>日野由教</v>
      </c>
      <c r="AO103" s="364" t="str">
        <f>D99</f>
        <v>Re'light</v>
      </c>
      <c r="AP103" s="87"/>
      <c r="AQ103" s="230"/>
      <c r="AR103" s="230">
        <v>9</v>
      </c>
      <c r="AS103" s="235">
        <v>11</v>
      </c>
      <c r="AT103" s="87"/>
      <c r="AU103" s="88"/>
      <c r="AV103" s="82"/>
      <c r="AW103" s="82"/>
      <c r="AX103" s="82"/>
      <c r="AY103" s="82"/>
      <c r="AZ103" s="82"/>
      <c r="BA103" s="82"/>
      <c r="BB103" s="82"/>
      <c r="BC103" s="91"/>
      <c r="BD103" s="92"/>
      <c r="BE103" s="38"/>
      <c r="BF103" s="38"/>
      <c r="BG103" s="38"/>
      <c r="BH103" s="38"/>
      <c r="BI103" s="93"/>
      <c r="BJ103" s="6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</row>
    <row r="104" spans="1:96" ht="13.05" customHeight="1" x14ac:dyDescent="0.15">
      <c r="C104" s="94"/>
      <c r="D104" s="95" t="s">
        <v>49</v>
      </c>
      <c r="E104" s="252">
        <f>IF(S95="","",S95)</f>
        <v>15</v>
      </c>
      <c r="F104" s="253" t="str">
        <f t="shared" si="18"/>
        <v>-</v>
      </c>
      <c r="G104" s="254">
        <f>IF(Q95="","",Q95)</f>
        <v>8</v>
      </c>
      <c r="H104" s="490" t="str">
        <f>IF(J101="","",J101)</f>
        <v>-</v>
      </c>
      <c r="I104" s="267" t="str">
        <f>IF(S98="","",S98)</f>
        <v/>
      </c>
      <c r="J104" s="253" t="str">
        <f t="shared" si="19"/>
        <v/>
      </c>
      <c r="K104" s="254" t="str">
        <f>IF(Q98="","",Q98)</f>
        <v/>
      </c>
      <c r="L104" s="490" t="str">
        <f>IF(N101="","",N101)</f>
        <v/>
      </c>
      <c r="M104" s="267" t="str">
        <f>IF(S101="","",S101)</f>
        <v/>
      </c>
      <c r="N104" s="253" t="str">
        <f>IF(M104="","","-")</f>
        <v/>
      </c>
      <c r="O104" s="254" t="str">
        <f>IF(Q101="","",Q101)</f>
        <v/>
      </c>
      <c r="P104" s="490" t="str">
        <f>IF(R101="","",R101)</f>
        <v/>
      </c>
      <c r="Q104" s="476"/>
      <c r="R104" s="477"/>
      <c r="S104" s="477"/>
      <c r="T104" s="478"/>
      <c r="U104" s="2">
        <f>Z103</f>
        <v>1</v>
      </c>
      <c r="V104" s="22" t="s">
        <v>27</v>
      </c>
      <c r="W104" s="22">
        <f>AA103</f>
        <v>2</v>
      </c>
      <c r="X104" s="23" t="s">
        <v>28</v>
      </c>
      <c r="Y104" s="269"/>
      <c r="Z104" s="282"/>
      <c r="AA104" s="283"/>
      <c r="AB104" s="282"/>
      <c r="AC104" s="283"/>
      <c r="AD104" s="284"/>
      <c r="AE104" s="283"/>
      <c r="AF104" s="283"/>
      <c r="AG104" s="284"/>
      <c r="AH104" s="285"/>
      <c r="AI104" s="286"/>
      <c r="AJ104" s="419"/>
      <c r="AK104" s="420"/>
      <c r="AL104" s="420"/>
      <c r="AM104" s="421"/>
      <c r="AN104" s="365" t="str">
        <f>C100</f>
        <v>河野春紀</v>
      </c>
      <c r="AO104" s="366" t="str">
        <f>D100</f>
        <v>Re'light</v>
      </c>
      <c r="AP104" s="232"/>
      <c r="AQ104" s="232"/>
      <c r="AR104" s="232"/>
      <c r="AS104" s="232"/>
      <c r="AT104" s="87"/>
      <c r="AU104" s="88"/>
      <c r="AV104" s="82"/>
      <c r="AW104" s="82"/>
      <c r="AX104" s="82"/>
      <c r="AY104" s="82"/>
      <c r="AZ104" s="82"/>
      <c r="BA104" s="82"/>
      <c r="BB104" s="82"/>
      <c r="BC104" s="91"/>
      <c r="BD104" s="92"/>
      <c r="BI104" s="93"/>
      <c r="BJ104" s="68"/>
    </row>
    <row r="105" spans="1:96" ht="13.05" customHeight="1" x14ac:dyDescent="0.2"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68"/>
      <c r="AK105" s="68"/>
      <c r="AL105" s="68"/>
      <c r="AM105" s="68"/>
      <c r="AN105" s="100"/>
      <c r="AO105" s="69"/>
      <c r="AP105" s="122"/>
      <c r="AQ105" s="122"/>
      <c r="AR105" s="122"/>
      <c r="AS105" s="122"/>
      <c r="AT105" s="122"/>
      <c r="AU105" s="122"/>
      <c r="AV105" s="122"/>
      <c r="AW105" s="122"/>
      <c r="AX105" s="122"/>
      <c r="AY105" s="122"/>
      <c r="AZ105" s="122"/>
      <c r="BA105" s="122"/>
      <c r="BB105" s="122"/>
      <c r="BC105" s="122"/>
      <c r="BD105" s="122"/>
      <c r="BE105" s="122"/>
      <c r="BF105" s="93"/>
      <c r="BG105" s="93"/>
      <c r="BH105" s="93"/>
      <c r="BI105" s="93"/>
      <c r="BJ105" s="68"/>
    </row>
    <row r="106" spans="1:96" ht="13.05" customHeight="1" thickBot="1" x14ac:dyDescent="0.25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68"/>
      <c r="AK106" s="68"/>
      <c r="AL106" s="68"/>
      <c r="AM106" s="68"/>
      <c r="AN106" s="100"/>
      <c r="AO106" s="69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2"/>
      <c r="AZ106" s="122"/>
      <c r="BA106" s="122"/>
      <c r="BB106" s="122"/>
      <c r="BC106" s="122"/>
      <c r="BD106" s="122"/>
      <c r="BE106" s="122"/>
      <c r="BF106" s="93"/>
      <c r="BG106" s="93"/>
      <c r="BH106" s="93"/>
      <c r="BI106" s="93"/>
      <c r="BJ106" s="68"/>
    </row>
    <row r="107" spans="1:96" ht="13.05" customHeight="1" x14ac:dyDescent="0.2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  <c r="BF107" s="58"/>
      <c r="BG107" s="58"/>
      <c r="BH107" s="58"/>
      <c r="BI107" s="58"/>
      <c r="BJ107" s="58"/>
      <c r="BK107" s="58"/>
      <c r="BL107" s="58"/>
      <c r="BM107" s="58"/>
      <c r="BN107" s="58"/>
      <c r="BO107" s="58"/>
      <c r="BP107" s="58"/>
      <c r="BQ107" s="38"/>
      <c r="BR107" s="38"/>
      <c r="BS107" s="38"/>
      <c r="BT107" s="38"/>
      <c r="BU107" s="38"/>
      <c r="BV107" s="38"/>
      <c r="BW107" s="38"/>
      <c r="BX107" s="38"/>
      <c r="BY107" s="38"/>
    </row>
    <row r="108" spans="1:96" s="36" customFormat="1" ht="13.05" customHeight="1" x14ac:dyDescent="0.2">
      <c r="C108" s="100"/>
      <c r="D108" s="69"/>
      <c r="E108" s="93"/>
      <c r="F108" s="101"/>
      <c r="G108" s="93"/>
      <c r="H108" s="93"/>
      <c r="I108" s="93"/>
      <c r="J108" s="101"/>
      <c r="K108" s="93"/>
      <c r="L108" s="93"/>
      <c r="M108" s="93"/>
      <c r="N108" s="101"/>
      <c r="O108" s="93"/>
      <c r="P108" s="93"/>
      <c r="Q108" s="93"/>
      <c r="R108" s="93"/>
      <c r="S108" s="93"/>
      <c r="T108" s="93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121"/>
      <c r="AK108" s="121"/>
      <c r="AL108" s="121"/>
      <c r="AM108" s="121"/>
      <c r="AN108" s="68"/>
    </row>
    <row r="109" spans="1:96" ht="13.05" customHeight="1" x14ac:dyDescent="0.2">
      <c r="B109" s="36"/>
      <c r="C109" s="410" t="s">
        <v>124</v>
      </c>
      <c r="D109" s="410"/>
      <c r="E109" s="410"/>
      <c r="F109" s="410"/>
      <c r="G109" s="410"/>
      <c r="H109" s="410"/>
      <c r="I109" s="410"/>
      <c r="J109" s="410"/>
      <c r="K109" s="410"/>
      <c r="L109" s="410"/>
      <c r="M109" s="410"/>
      <c r="N109" s="410"/>
      <c r="O109" s="410"/>
      <c r="P109" s="410"/>
      <c r="Q109" s="410"/>
      <c r="R109" s="410"/>
      <c r="S109" s="410"/>
      <c r="T109" s="410"/>
      <c r="U109" s="80"/>
      <c r="AJ109" s="448" t="s">
        <v>47</v>
      </c>
      <c r="AK109" s="449"/>
      <c r="AL109" s="449"/>
      <c r="AM109" s="450"/>
      <c r="AN109" s="359" t="str">
        <f>C128</f>
        <v>曽我部大地</v>
      </c>
      <c r="AO109" s="360" t="str">
        <f>D128</f>
        <v>TOBEｸﾚｼｪﾝﾄﾞ</v>
      </c>
      <c r="AP109" s="292"/>
      <c r="AQ109" s="292"/>
      <c r="AR109" s="292"/>
      <c r="AS109" s="87"/>
      <c r="AT109" s="87"/>
      <c r="AU109" s="87"/>
      <c r="AV109" s="80"/>
      <c r="AW109" s="80"/>
      <c r="AX109" s="80"/>
      <c r="AY109" s="80"/>
      <c r="AZ109" s="80"/>
      <c r="BA109" s="80"/>
      <c r="BB109" s="80"/>
      <c r="BC109" s="80"/>
      <c r="BD109" s="80"/>
      <c r="BE109" s="80"/>
      <c r="BF109" s="80"/>
      <c r="BG109" s="80"/>
      <c r="BH109" s="80"/>
      <c r="BI109" s="80"/>
      <c r="BJ109" s="80"/>
      <c r="BK109" s="80"/>
      <c r="BL109" s="80"/>
    </row>
    <row r="110" spans="1:96" ht="13.05" customHeight="1" thickTop="1" thickBot="1" x14ac:dyDescent="0.25">
      <c r="B110" s="36"/>
      <c r="C110" s="410"/>
      <c r="D110" s="410"/>
      <c r="E110" s="410"/>
      <c r="F110" s="410"/>
      <c r="G110" s="410"/>
      <c r="H110" s="410"/>
      <c r="I110" s="410"/>
      <c r="J110" s="410"/>
      <c r="K110" s="410"/>
      <c r="L110" s="410"/>
      <c r="M110" s="410"/>
      <c r="N110" s="410"/>
      <c r="O110" s="410"/>
      <c r="P110" s="410"/>
      <c r="Q110" s="410"/>
      <c r="R110" s="410"/>
      <c r="S110" s="410"/>
      <c r="T110" s="410"/>
      <c r="U110" s="80"/>
      <c r="AJ110" s="437"/>
      <c r="AK110" s="438"/>
      <c r="AL110" s="438"/>
      <c r="AM110" s="439"/>
      <c r="AN110" s="373" t="str">
        <f>C129</f>
        <v>鎌田忠彦</v>
      </c>
      <c r="AO110" s="374" t="str">
        <f>D129</f>
        <v>TOBEｸﾚｼｪﾝﾄﾞ</v>
      </c>
      <c r="AP110" s="88"/>
      <c r="AQ110" s="88">
        <v>15</v>
      </c>
      <c r="AR110" s="88">
        <v>15</v>
      </c>
      <c r="AS110" s="223"/>
      <c r="AT110" s="87"/>
      <c r="AU110" s="87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  <c r="BI110" s="126"/>
      <c r="BJ110" s="126"/>
      <c r="BK110" s="126"/>
      <c r="BL110" s="126"/>
      <c r="BY110" s="80"/>
      <c r="BZ110" s="80"/>
      <c r="CA110" s="80"/>
      <c r="CB110" s="80"/>
      <c r="CC110" s="80"/>
      <c r="CD110" s="80"/>
      <c r="CE110" s="80"/>
      <c r="CF110" s="80"/>
      <c r="CG110" s="80"/>
      <c r="CH110" s="80"/>
      <c r="CI110" s="80"/>
      <c r="CJ110" s="80"/>
      <c r="CK110" s="80"/>
      <c r="CL110" s="80"/>
      <c r="CM110" s="36"/>
      <c r="CN110" s="36"/>
      <c r="CO110" s="36"/>
      <c r="CP110" s="36"/>
      <c r="CQ110" s="36"/>
      <c r="CR110" s="36"/>
    </row>
    <row r="111" spans="1:96" ht="13.05" customHeight="1" thickTop="1" x14ac:dyDescent="0.2">
      <c r="B111" s="36"/>
      <c r="C111" s="410"/>
      <c r="D111" s="410"/>
      <c r="E111" s="410"/>
      <c r="F111" s="410"/>
      <c r="G111" s="410"/>
      <c r="H111" s="410"/>
      <c r="I111" s="410"/>
      <c r="J111" s="410"/>
      <c r="K111" s="410"/>
      <c r="L111" s="410"/>
      <c r="M111" s="410"/>
      <c r="N111" s="410"/>
      <c r="O111" s="410"/>
      <c r="P111" s="410"/>
      <c r="Q111" s="410"/>
      <c r="R111" s="410"/>
      <c r="S111" s="410"/>
      <c r="T111" s="410"/>
      <c r="U111" s="80"/>
      <c r="AJ111" s="416" t="s">
        <v>125</v>
      </c>
      <c r="AK111" s="417"/>
      <c r="AL111" s="417"/>
      <c r="AM111" s="418"/>
      <c r="AN111" s="375" t="str">
        <f>AN152</f>
        <v>佐々木駿丞</v>
      </c>
      <c r="AO111" s="376" t="str">
        <f>AO152</f>
        <v>土居高OB</v>
      </c>
      <c r="AP111" s="230"/>
      <c r="AQ111" s="230">
        <v>7</v>
      </c>
      <c r="AR111" s="235">
        <v>12</v>
      </c>
      <c r="AS111" s="346"/>
      <c r="AT111" s="223"/>
      <c r="AU111" s="87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  <c r="BI111" s="126"/>
      <c r="BJ111" s="126"/>
      <c r="BK111" s="126"/>
      <c r="BL111" s="126"/>
      <c r="BY111" s="89"/>
      <c r="BZ111" s="89"/>
      <c r="CA111" s="89"/>
      <c r="CB111" s="89"/>
      <c r="CC111" s="89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</row>
    <row r="112" spans="1:96" ht="13.05" customHeight="1" thickBot="1" x14ac:dyDescent="0.25">
      <c r="B112" s="36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80"/>
      <c r="AJ112" s="437"/>
      <c r="AK112" s="438"/>
      <c r="AL112" s="438"/>
      <c r="AM112" s="439"/>
      <c r="AN112" s="377" t="str">
        <f>AN153</f>
        <v>梶田季桜</v>
      </c>
      <c r="AO112" s="378" t="str">
        <f>AO153</f>
        <v>土居高OB</v>
      </c>
      <c r="AP112" s="87"/>
      <c r="AQ112" s="88"/>
      <c r="AR112" s="88">
        <v>15</v>
      </c>
      <c r="AS112" s="88">
        <v>15</v>
      </c>
      <c r="AT112" s="223"/>
      <c r="AU112" s="87"/>
      <c r="AV112" s="127"/>
      <c r="AW112" s="127"/>
      <c r="AX112" s="127"/>
      <c r="AY112" s="127"/>
      <c r="AZ112" s="127"/>
      <c r="BA112" s="127"/>
      <c r="BB112" s="127"/>
      <c r="BC112" s="127"/>
      <c r="BD112" s="127"/>
      <c r="BE112" s="127"/>
      <c r="BF112" s="127"/>
      <c r="BG112" s="127"/>
      <c r="BH112" s="127"/>
      <c r="BI112" s="127"/>
      <c r="BJ112" s="127"/>
      <c r="BK112" s="127"/>
      <c r="BL112" s="127"/>
      <c r="BY112" s="38"/>
      <c r="BZ112" s="132"/>
      <c r="CA112" s="132"/>
      <c r="CB112" s="132"/>
      <c r="CC112" s="132"/>
      <c r="CD112" s="132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</row>
    <row r="113" spans="1:93" ht="13.05" customHeight="1" thickTop="1" x14ac:dyDescent="0.2">
      <c r="B113" s="36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AJ113" s="416" t="s">
        <v>39</v>
      </c>
      <c r="AK113" s="417"/>
      <c r="AL113" s="417"/>
      <c r="AM113" s="418"/>
      <c r="AN113" s="379" t="str">
        <f>AN131</f>
        <v>大西悠翔</v>
      </c>
      <c r="AO113" s="380" t="str">
        <f>AO131</f>
        <v>team friend</v>
      </c>
      <c r="AP113" s="87"/>
      <c r="AQ113" s="88"/>
      <c r="AR113" s="88">
        <v>5</v>
      </c>
      <c r="AS113" s="224">
        <v>12</v>
      </c>
      <c r="AT113" s="346"/>
      <c r="AU113" s="87"/>
      <c r="AV113" s="127"/>
      <c r="AW113" s="127"/>
      <c r="AX113" s="127"/>
      <c r="AY113" s="127"/>
      <c r="AZ113" s="127"/>
      <c r="BA113" s="127"/>
      <c r="BB113" s="127"/>
      <c r="BC113" s="127"/>
      <c r="BD113" s="127"/>
      <c r="BE113" s="127"/>
      <c r="BF113" s="127"/>
      <c r="BG113" s="127"/>
      <c r="BH113" s="127"/>
      <c r="BI113" s="127"/>
      <c r="BJ113" s="127"/>
      <c r="BK113" s="127"/>
      <c r="BL113" s="127"/>
      <c r="BM113" s="80"/>
      <c r="BN113" s="80"/>
      <c r="BO113" s="80"/>
      <c r="BP113" s="80"/>
      <c r="BQ113" s="80"/>
      <c r="BR113" s="80"/>
      <c r="BS113" s="80"/>
      <c r="BY113" s="133"/>
      <c r="BZ113" s="132"/>
      <c r="CA113" s="132"/>
      <c r="CB113" s="132"/>
      <c r="CC113" s="132"/>
      <c r="CD113" s="132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</row>
    <row r="114" spans="1:93" ht="13.05" customHeight="1" thickBot="1" x14ac:dyDescent="0.25">
      <c r="B114" s="36"/>
      <c r="C114" s="80"/>
      <c r="D114" s="505"/>
      <c r="E114" s="505"/>
      <c r="F114" s="505"/>
      <c r="G114" s="505"/>
      <c r="H114" s="505"/>
      <c r="I114" s="505"/>
      <c r="J114" s="505"/>
      <c r="K114" s="505"/>
      <c r="L114" s="505"/>
      <c r="M114" s="505"/>
      <c r="N114" s="505"/>
      <c r="O114" s="505"/>
      <c r="P114" s="505"/>
      <c r="Q114" s="505"/>
      <c r="R114" s="80"/>
      <c r="S114" s="80"/>
      <c r="T114" s="80"/>
      <c r="U114" s="80"/>
      <c r="AJ114" s="437"/>
      <c r="AK114" s="438"/>
      <c r="AL114" s="438"/>
      <c r="AM114" s="439"/>
      <c r="AN114" s="373" t="str">
        <f>AN132</f>
        <v>原田圭祐</v>
      </c>
      <c r="AO114" s="374" t="str">
        <f>AO132</f>
        <v>team friend</v>
      </c>
      <c r="AP114" s="289">
        <v>15</v>
      </c>
      <c r="AQ114" s="289">
        <v>15</v>
      </c>
      <c r="AR114" s="290">
        <v>14</v>
      </c>
      <c r="AS114" s="294"/>
      <c r="AT114" s="340"/>
      <c r="AU114" s="87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  <c r="BI114" s="126"/>
      <c r="BJ114" s="126"/>
      <c r="BK114" s="126"/>
      <c r="BL114" s="126"/>
      <c r="BM114" s="88"/>
      <c r="BN114" s="80"/>
      <c r="BO114" s="80"/>
      <c r="BP114" s="80"/>
      <c r="BQ114" s="80"/>
      <c r="BR114" s="80"/>
      <c r="BS114" s="80"/>
      <c r="BT114" s="80"/>
      <c r="BU114" s="80"/>
      <c r="BV114" s="80"/>
      <c r="BW114" s="80"/>
      <c r="BX114" s="80"/>
      <c r="BY114" s="130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</row>
    <row r="115" spans="1:93" ht="13.05" customHeight="1" thickTop="1" thickBot="1" x14ac:dyDescent="0.25">
      <c r="B115" s="36"/>
      <c r="C115" s="80"/>
      <c r="D115" s="505"/>
      <c r="E115" s="505"/>
      <c r="F115" s="505"/>
      <c r="G115" s="505"/>
      <c r="H115" s="505"/>
      <c r="I115" s="505"/>
      <c r="J115" s="505"/>
      <c r="K115" s="505"/>
      <c r="L115" s="505"/>
      <c r="M115" s="505"/>
      <c r="N115" s="505"/>
      <c r="O115" s="505"/>
      <c r="P115" s="505"/>
      <c r="Q115" s="505"/>
      <c r="R115" s="80"/>
      <c r="S115" s="80"/>
      <c r="T115" s="80"/>
      <c r="U115" s="80"/>
      <c r="AJ115" s="416" t="s">
        <v>42</v>
      </c>
      <c r="AK115" s="417"/>
      <c r="AL115" s="417"/>
      <c r="AM115" s="418"/>
      <c r="AN115" s="375" t="str">
        <f>C152</f>
        <v>宮崎慶季</v>
      </c>
      <c r="AO115" s="376" t="str">
        <f>D152</f>
        <v>team friend</v>
      </c>
      <c r="AP115" s="88">
        <v>17</v>
      </c>
      <c r="AQ115" s="88">
        <v>13</v>
      </c>
      <c r="AR115" s="291">
        <v>16</v>
      </c>
      <c r="AS115" s="87"/>
      <c r="AT115" s="340"/>
      <c r="AU115" s="87"/>
      <c r="AV115" s="85" t="s">
        <v>126</v>
      </c>
      <c r="AW115" s="85"/>
      <c r="AX115" s="85"/>
      <c r="AY115" s="85"/>
      <c r="AZ115" s="85"/>
      <c r="BA115" s="127"/>
      <c r="BB115" s="127"/>
      <c r="BC115" s="127"/>
      <c r="BD115" s="127"/>
      <c r="BE115" s="127"/>
      <c r="BF115" s="127"/>
      <c r="BG115" s="129"/>
      <c r="BH115" s="85"/>
      <c r="BI115" s="36"/>
      <c r="BX115" s="38"/>
      <c r="BY115" s="38"/>
    </row>
    <row r="116" spans="1:93" ht="13.05" customHeight="1" thickTop="1" thickBot="1" x14ac:dyDescent="0.25">
      <c r="B116" s="36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AJ116" s="419"/>
      <c r="AK116" s="420"/>
      <c r="AL116" s="420"/>
      <c r="AM116" s="421"/>
      <c r="AN116" s="381" t="str">
        <f>C153</f>
        <v>白川律稀</v>
      </c>
      <c r="AO116" s="382" t="str">
        <f>D153</f>
        <v>team friend</v>
      </c>
      <c r="AP116" s="221"/>
      <c r="AQ116" s="221"/>
      <c r="AR116" s="222"/>
      <c r="AS116" s="88">
        <v>15</v>
      </c>
      <c r="AT116" s="339">
        <v>15</v>
      </c>
      <c r="AU116" s="347"/>
      <c r="AV116" s="581" t="str">
        <f>AN109</f>
        <v>曽我部大地</v>
      </c>
      <c r="AW116" s="582"/>
      <c r="AX116" s="582"/>
      <c r="AY116" s="582"/>
      <c r="AZ116" s="582"/>
      <c r="BA116" s="582"/>
      <c r="BB116" s="583" t="str">
        <f>AO109</f>
        <v>TOBEｸﾚｼｪﾝﾄﾞ</v>
      </c>
      <c r="BC116" s="583"/>
      <c r="BD116" s="583"/>
      <c r="BE116" s="583"/>
      <c r="BF116" s="583"/>
      <c r="BG116" s="584"/>
      <c r="BH116" s="36"/>
      <c r="BI116" s="36"/>
      <c r="BX116" s="38"/>
      <c r="BY116" s="38"/>
    </row>
    <row r="117" spans="1:93" ht="13.05" customHeight="1" thickTop="1" x14ac:dyDescent="0.2">
      <c r="C117" s="39"/>
      <c r="D117" s="40"/>
      <c r="E117" s="40"/>
      <c r="F117" s="40"/>
      <c r="G117" s="40"/>
      <c r="H117" s="40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9"/>
      <c r="T117" s="79"/>
      <c r="U117" s="79"/>
      <c r="AJ117" s="448" t="s">
        <v>57</v>
      </c>
      <c r="AK117" s="449"/>
      <c r="AL117" s="449"/>
      <c r="AM117" s="450"/>
      <c r="AN117" s="359" t="str">
        <f>C149</f>
        <v>安藤和輝</v>
      </c>
      <c r="AO117" s="360" t="str">
        <f>D149</f>
        <v>丸亀クラブ</v>
      </c>
      <c r="AP117" s="87"/>
      <c r="AQ117" s="87"/>
      <c r="AR117" s="88"/>
      <c r="AS117" s="88">
        <v>7</v>
      </c>
      <c r="AT117" s="224">
        <v>12</v>
      </c>
      <c r="AU117" s="87"/>
      <c r="AV117" s="554" t="str">
        <f>AN110</f>
        <v>鎌田忠彦</v>
      </c>
      <c r="AW117" s="555"/>
      <c r="AX117" s="555"/>
      <c r="AY117" s="555"/>
      <c r="AZ117" s="555"/>
      <c r="BA117" s="555"/>
      <c r="BB117" s="585" t="str">
        <f>AO110</f>
        <v>TOBEｸﾚｼｪﾝﾄﾞ</v>
      </c>
      <c r="BC117" s="585"/>
      <c r="BD117" s="585"/>
      <c r="BE117" s="585"/>
      <c r="BF117" s="585"/>
      <c r="BG117" s="586"/>
      <c r="BJ117" s="38"/>
      <c r="BZ117" s="36"/>
    </row>
    <row r="118" spans="1:93" ht="13.05" customHeight="1" thickBot="1" x14ac:dyDescent="0.25">
      <c r="C118" s="39"/>
      <c r="D118" s="40"/>
      <c r="E118" s="40"/>
      <c r="F118" s="40"/>
      <c r="G118" s="40"/>
      <c r="H118" s="40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9"/>
      <c r="T118" s="79"/>
      <c r="U118" s="79"/>
      <c r="AJ118" s="437"/>
      <c r="AK118" s="438"/>
      <c r="AL118" s="438"/>
      <c r="AM118" s="439"/>
      <c r="AN118" s="373" t="str">
        <f>C150</f>
        <v>脇田まゆみ</v>
      </c>
      <c r="AO118" s="374" t="str">
        <f>D150</f>
        <v>紫雲クラブ</v>
      </c>
      <c r="AP118" s="225">
        <v>15</v>
      </c>
      <c r="AQ118" s="225">
        <v>15</v>
      </c>
      <c r="AR118" s="226">
        <v>7</v>
      </c>
      <c r="AS118" s="348"/>
      <c r="AT118" s="229"/>
      <c r="AU118" s="87"/>
      <c r="AV118" s="128" t="s">
        <v>127</v>
      </c>
      <c r="AW118" s="128"/>
      <c r="AX118" s="128"/>
      <c r="AY118" s="128"/>
      <c r="AZ118" s="128"/>
      <c r="BA118" s="128"/>
      <c r="BB118" s="128"/>
      <c r="BC118" s="128"/>
      <c r="BD118" s="128"/>
      <c r="BE118" s="128"/>
      <c r="BF118" s="130"/>
      <c r="BG118" s="131"/>
      <c r="BH118" s="131"/>
      <c r="BJ118" s="38"/>
      <c r="BZ118" s="36"/>
    </row>
    <row r="119" spans="1:93" ht="13.05" customHeight="1" thickTop="1" thickBot="1" x14ac:dyDescent="0.25">
      <c r="C119" s="39"/>
      <c r="D119" s="40"/>
      <c r="E119" s="40"/>
      <c r="F119" s="40"/>
      <c r="G119" s="40"/>
      <c r="H119" s="40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9"/>
      <c r="T119" s="79"/>
      <c r="U119" s="79"/>
      <c r="AJ119" s="416" t="s">
        <v>53</v>
      </c>
      <c r="AK119" s="417"/>
      <c r="AL119" s="417"/>
      <c r="AM119" s="418"/>
      <c r="AN119" s="375" t="str">
        <f>AN128</f>
        <v>三並汰生</v>
      </c>
      <c r="AO119" s="376" t="str">
        <f>AO128</f>
        <v>はね会</v>
      </c>
      <c r="AP119" s="228">
        <v>5</v>
      </c>
      <c r="AQ119" s="228">
        <v>17</v>
      </c>
      <c r="AR119" s="345">
        <v>15</v>
      </c>
      <c r="AS119" s="87"/>
      <c r="AT119" s="233"/>
      <c r="AU119" s="87"/>
      <c r="AV119" s="581" t="str">
        <f>AN119</f>
        <v>三並汰生</v>
      </c>
      <c r="AW119" s="582"/>
      <c r="AX119" s="582"/>
      <c r="AY119" s="582"/>
      <c r="AZ119" s="582"/>
      <c r="BA119" s="582"/>
      <c r="BB119" s="583" t="str">
        <f>AO119</f>
        <v>はね会</v>
      </c>
      <c r="BC119" s="583"/>
      <c r="BD119" s="583"/>
      <c r="BE119" s="583"/>
      <c r="BF119" s="583"/>
      <c r="BG119" s="584"/>
      <c r="BH119" s="36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</row>
    <row r="120" spans="1:93" ht="13.05" customHeight="1" x14ac:dyDescent="0.2">
      <c r="C120" s="39"/>
      <c r="D120" s="40"/>
      <c r="E120" s="40"/>
      <c r="F120" s="40"/>
      <c r="G120" s="40"/>
      <c r="H120" s="40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9"/>
      <c r="T120" s="79"/>
      <c r="U120" s="79"/>
      <c r="AJ120" s="437"/>
      <c r="AK120" s="438"/>
      <c r="AL120" s="438"/>
      <c r="AM120" s="439"/>
      <c r="AN120" s="377" t="str">
        <f>AN129</f>
        <v>佐々木詠太</v>
      </c>
      <c r="AO120" s="378" t="str">
        <f>AO129</f>
        <v>はね会</v>
      </c>
      <c r="AP120" s="87"/>
      <c r="AQ120" s="88"/>
      <c r="AR120" s="88">
        <v>15</v>
      </c>
      <c r="AS120" s="88">
        <v>16</v>
      </c>
      <c r="AT120" s="234"/>
      <c r="AU120" s="87"/>
      <c r="AV120" s="554" t="str">
        <f>AN120</f>
        <v>佐々木詠太</v>
      </c>
      <c r="AW120" s="555"/>
      <c r="AX120" s="555"/>
      <c r="AY120" s="555"/>
      <c r="AZ120" s="555"/>
      <c r="BA120" s="555"/>
      <c r="BB120" s="585" t="str">
        <f>AO120</f>
        <v>はね会</v>
      </c>
      <c r="BC120" s="585"/>
      <c r="BD120" s="585"/>
      <c r="BE120" s="585"/>
      <c r="BF120" s="585"/>
      <c r="BG120" s="586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</row>
    <row r="121" spans="1:93" ht="13.05" customHeight="1" x14ac:dyDescent="0.2">
      <c r="C121" s="39"/>
      <c r="D121" s="40"/>
      <c r="E121" s="40"/>
      <c r="F121" s="40"/>
      <c r="G121" s="40"/>
      <c r="H121" s="40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9"/>
      <c r="T121" s="79"/>
      <c r="U121" s="79"/>
      <c r="AJ121" s="416" t="s">
        <v>128</v>
      </c>
      <c r="AK121" s="417"/>
      <c r="AL121" s="417"/>
      <c r="AM121" s="418"/>
      <c r="AN121" s="379" t="str">
        <f>AN149</f>
        <v>大本　宙</v>
      </c>
      <c r="AO121" s="380" t="str">
        <f>AO149</f>
        <v>kokota</v>
      </c>
      <c r="AP121" s="292"/>
      <c r="AQ121" s="228"/>
      <c r="AR121" s="228">
        <v>13</v>
      </c>
      <c r="AS121" s="224">
        <v>14</v>
      </c>
      <c r="AT121" s="87"/>
      <c r="AU121" s="87"/>
      <c r="BG121" s="36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</row>
    <row r="122" spans="1:93" ht="13.05" customHeight="1" x14ac:dyDescent="0.2">
      <c r="C122" s="39"/>
      <c r="D122" s="40"/>
      <c r="E122" s="40"/>
      <c r="F122" s="40"/>
      <c r="G122" s="40"/>
      <c r="H122" s="40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9"/>
      <c r="T122" s="79"/>
      <c r="U122" s="79"/>
      <c r="AJ122" s="437"/>
      <c r="AK122" s="438"/>
      <c r="AL122" s="438"/>
      <c r="AM122" s="439"/>
      <c r="AN122" s="373" t="str">
        <f>AN150</f>
        <v>高岡昂也</v>
      </c>
      <c r="AO122" s="374" t="str">
        <f>AO150</f>
        <v>kokota</v>
      </c>
      <c r="AP122" s="88">
        <v>8</v>
      </c>
      <c r="AQ122" s="88">
        <v>15</v>
      </c>
      <c r="AR122" s="291">
        <v>15</v>
      </c>
      <c r="AS122" s="294"/>
      <c r="AT122" s="87"/>
      <c r="AU122" s="87"/>
      <c r="BG122" s="36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</row>
    <row r="123" spans="1:93" ht="13.05" customHeight="1" x14ac:dyDescent="0.2">
      <c r="C123" s="39"/>
      <c r="D123" s="40"/>
      <c r="E123" s="40"/>
      <c r="F123" s="40"/>
      <c r="G123" s="40"/>
      <c r="H123" s="40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9"/>
      <c r="T123" s="79"/>
      <c r="U123" s="79"/>
      <c r="AJ123" s="416" t="s">
        <v>50</v>
      </c>
      <c r="AK123" s="417"/>
      <c r="AL123" s="417"/>
      <c r="AM123" s="418"/>
      <c r="AN123" s="375" t="str">
        <f>C134</f>
        <v>竹本展史</v>
      </c>
      <c r="AO123" s="376" t="str">
        <f>D134</f>
        <v>石井体協</v>
      </c>
      <c r="AP123" s="230">
        <v>15</v>
      </c>
      <c r="AQ123" s="230">
        <v>13</v>
      </c>
      <c r="AR123" s="231">
        <v>6</v>
      </c>
      <c r="AS123" s="87"/>
      <c r="AT123" s="87"/>
      <c r="AU123" s="87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</row>
    <row r="124" spans="1:93" ht="13.05" customHeight="1" x14ac:dyDescent="0.2">
      <c r="C124" s="39"/>
      <c r="D124" s="40"/>
      <c r="E124" s="40"/>
      <c r="F124" s="40"/>
      <c r="G124" s="40"/>
      <c r="H124" s="40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9"/>
      <c r="T124" s="79"/>
      <c r="U124" s="79"/>
      <c r="AJ124" s="419"/>
      <c r="AK124" s="420"/>
      <c r="AL124" s="420"/>
      <c r="AM124" s="421"/>
      <c r="AN124" s="381" t="str">
        <f>C135</f>
        <v>神野裕亮</v>
      </c>
      <c r="AO124" s="382" t="str">
        <f>D135</f>
        <v>石井体協</v>
      </c>
      <c r="AP124" s="232"/>
      <c r="AQ124" s="232"/>
      <c r="AR124" s="232"/>
      <c r="AS124" s="87"/>
      <c r="AT124" s="87"/>
      <c r="AU124" s="296"/>
    </row>
    <row r="125" spans="1:93" ht="13.05" customHeight="1" x14ac:dyDescent="0.2">
      <c r="C125" s="39"/>
      <c r="D125" s="40"/>
      <c r="E125" s="40"/>
      <c r="F125" s="40"/>
      <c r="G125" s="40"/>
      <c r="H125" s="40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</row>
    <row r="126" spans="1:93" ht="13.05" customHeight="1" x14ac:dyDescent="0.15">
      <c r="A126" s="61"/>
      <c r="B126" s="61"/>
      <c r="C126" s="457" t="s">
        <v>129</v>
      </c>
      <c r="D126" s="458"/>
      <c r="E126" s="491" t="str">
        <f>C128</f>
        <v>曽我部大地</v>
      </c>
      <c r="F126" s="492"/>
      <c r="G126" s="492"/>
      <c r="H126" s="493"/>
      <c r="I126" s="494" t="str">
        <f>C131</f>
        <v>工藤政幸</v>
      </c>
      <c r="J126" s="492"/>
      <c r="K126" s="492"/>
      <c r="L126" s="493"/>
      <c r="M126" s="494" t="str">
        <f>C134</f>
        <v>竹本展史</v>
      </c>
      <c r="N126" s="492"/>
      <c r="O126" s="492"/>
      <c r="P126" s="493"/>
      <c r="Q126" s="494" t="str">
        <f>C137</f>
        <v>石川竜郎</v>
      </c>
      <c r="R126" s="492"/>
      <c r="S126" s="492"/>
      <c r="T126" s="495"/>
      <c r="U126" s="496" t="s">
        <v>22</v>
      </c>
      <c r="V126" s="497"/>
      <c r="W126" s="497"/>
      <c r="X126" s="498"/>
      <c r="Y126" s="269"/>
      <c r="Z126" s="499" t="s">
        <v>23</v>
      </c>
      <c r="AA126" s="500"/>
      <c r="AB126" s="499" t="s">
        <v>24</v>
      </c>
      <c r="AC126" s="501"/>
      <c r="AD126" s="500"/>
      <c r="AE126" s="502" t="s">
        <v>25</v>
      </c>
      <c r="AF126" s="503"/>
      <c r="AG126" s="504"/>
      <c r="AH126" s="269"/>
      <c r="AI126" s="269"/>
      <c r="AJ126" s="68"/>
      <c r="AK126" s="36"/>
      <c r="AL126" s="68"/>
      <c r="AM126" s="68"/>
      <c r="AN126" s="457" t="s">
        <v>130</v>
      </c>
      <c r="AO126" s="458"/>
      <c r="AP126" s="491" t="str">
        <f>AN128</f>
        <v>三並汰生</v>
      </c>
      <c r="AQ126" s="492"/>
      <c r="AR126" s="492"/>
      <c r="AS126" s="493"/>
      <c r="AT126" s="494" t="str">
        <f>AN131</f>
        <v>大西悠翔</v>
      </c>
      <c r="AU126" s="492"/>
      <c r="AV126" s="492"/>
      <c r="AW126" s="493"/>
      <c r="AX126" s="494" t="str">
        <f>AN134</f>
        <v>野田和志</v>
      </c>
      <c r="AY126" s="492"/>
      <c r="AZ126" s="492"/>
      <c r="BA126" s="493"/>
      <c r="BB126" s="494" t="str">
        <f>AN137</f>
        <v>小作海斗</v>
      </c>
      <c r="BC126" s="492"/>
      <c r="BD126" s="492"/>
      <c r="BE126" s="495"/>
      <c r="BF126" s="496" t="s">
        <v>22</v>
      </c>
      <c r="BG126" s="497"/>
      <c r="BH126" s="497"/>
      <c r="BI126" s="498"/>
      <c r="BJ126" s="269"/>
      <c r="BK126" s="499" t="s">
        <v>23</v>
      </c>
      <c r="BL126" s="500"/>
      <c r="BM126" s="499" t="s">
        <v>24</v>
      </c>
      <c r="BN126" s="501"/>
      <c r="BO126" s="500"/>
      <c r="BP126" s="502" t="s">
        <v>25</v>
      </c>
      <c r="BQ126" s="503"/>
      <c r="BR126" s="504"/>
      <c r="BS126" s="269"/>
      <c r="BT126" s="269"/>
    </row>
    <row r="127" spans="1:93" ht="13.05" customHeight="1" x14ac:dyDescent="0.15">
      <c r="A127" s="61"/>
      <c r="B127" s="61"/>
      <c r="C127" s="459"/>
      <c r="D127" s="460"/>
      <c r="E127" s="461" t="str">
        <f>C129</f>
        <v>鎌田忠彦</v>
      </c>
      <c r="F127" s="462"/>
      <c r="G127" s="462"/>
      <c r="H127" s="463"/>
      <c r="I127" s="464" t="str">
        <f>C132</f>
        <v>福井裕介</v>
      </c>
      <c r="J127" s="462"/>
      <c r="K127" s="462"/>
      <c r="L127" s="463"/>
      <c r="M127" s="464" t="str">
        <f>C135</f>
        <v>神野裕亮</v>
      </c>
      <c r="N127" s="462"/>
      <c r="O127" s="462"/>
      <c r="P127" s="463"/>
      <c r="Q127" s="464" t="str">
        <f>C138</f>
        <v>藤澤尚史</v>
      </c>
      <c r="R127" s="462"/>
      <c r="S127" s="462"/>
      <c r="T127" s="507"/>
      <c r="U127" s="508" t="s">
        <v>26</v>
      </c>
      <c r="V127" s="509"/>
      <c r="W127" s="509"/>
      <c r="X127" s="510"/>
      <c r="Y127" s="269"/>
      <c r="Z127" s="270" t="s">
        <v>27</v>
      </c>
      <c r="AA127" s="272" t="s">
        <v>28</v>
      </c>
      <c r="AB127" s="270" t="s">
        <v>29</v>
      </c>
      <c r="AC127" s="272" t="s">
        <v>30</v>
      </c>
      <c r="AD127" s="271" t="s">
        <v>31</v>
      </c>
      <c r="AE127" s="272" t="s">
        <v>29</v>
      </c>
      <c r="AF127" s="272" t="s">
        <v>30</v>
      </c>
      <c r="AG127" s="271" t="s">
        <v>31</v>
      </c>
      <c r="AH127" s="269"/>
      <c r="AI127" s="269"/>
      <c r="AJ127" s="68"/>
      <c r="AK127" s="36"/>
      <c r="AL127" s="68"/>
      <c r="AM127" s="68"/>
      <c r="AN127" s="459"/>
      <c r="AO127" s="460"/>
      <c r="AP127" s="461" t="str">
        <f>AN129</f>
        <v>佐々木詠太</v>
      </c>
      <c r="AQ127" s="462"/>
      <c r="AR127" s="462"/>
      <c r="AS127" s="463"/>
      <c r="AT127" s="464" t="str">
        <f>AN132</f>
        <v>原田圭祐</v>
      </c>
      <c r="AU127" s="462"/>
      <c r="AV127" s="462"/>
      <c r="AW127" s="463"/>
      <c r="AX127" s="464" t="str">
        <f>AN135</f>
        <v>細川大聖</v>
      </c>
      <c r="AY127" s="462"/>
      <c r="AZ127" s="462"/>
      <c r="BA127" s="463"/>
      <c r="BB127" s="464" t="str">
        <f>AN138</f>
        <v>松井　温</v>
      </c>
      <c r="BC127" s="462"/>
      <c r="BD127" s="462"/>
      <c r="BE127" s="507"/>
      <c r="BF127" s="508" t="s">
        <v>26</v>
      </c>
      <c r="BG127" s="509"/>
      <c r="BH127" s="509"/>
      <c r="BI127" s="510"/>
      <c r="BJ127" s="269"/>
      <c r="BK127" s="270" t="s">
        <v>27</v>
      </c>
      <c r="BL127" s="272" t="s">
        <v>28</v>
      </c>
      <c r="BM127" s="270" t="s">
        <v>29</v>
      </c>
      <c r="BN127" s="272" t="s">
        <v>30</v>
      </c>
      <c r="BO127" s="271" t="s">
        <v>31</v>
      </c>
      <c r="BP127" s="272" t="s">
        <v>29</v>
      </c>
      <c r="BQ127" s="272" t="s">
        <v>30</v>
      </c>
      <c r="BR127" s="271" t="s">
        <v>31</v>
      </c>
      <c r="BS127" s="269"/>
      <c r="BT127" s="269"/>
    </row>
    <row r="128" spans="1:93" ht="13.05" customHeight="1" x14ac:dyDescent="0.15">
      <c r="A128" s="63"/>
      <c r="B128" s="63"/>
      <c r="C128" s="103" t="s">
        <v>131</v>
      </c>
      <c r="D128" s="104" t="s">
        <v>132</v>
      </c>
      <c r="E128" s="479"/>
      <c r="F128" s="480"/>
      <c r="G128" s="480"/>
      <c r="H128" s="481"/>
      <c r="I128" s="255">
        <v>12</v>
      </c>
      <c r="J128" s="246" t="str">
        <f>IF(I128="","","-")</f>
        <v>-</v>
      </c>
      <c r="K128" s="256">
        <v>15</v>
      </c>
      <c r="L128" s="484" t="str">
        <f>IF(I128&lt;&gt;"",IF(I128&gt;K128,IF(I129&gt;K129,"○",IF(I130&gt;K130,"○","×")),IF(I129&gt;K129,IF(I130&gt;K130,"○","×"),"×")),"")</f>
        <v>○</v>
      </c>
      <c r="M128" s="257">
        <v>15</v>
      </c>
      <c r="N128" s="258" t="str">
        <f t="shared" ref="N128:N133" si="20">IF(M128="","","-")</f>
        <v>-</v>
      </c>
      <c r="O128" s="259">
        <v>11</v>
      </c>
      <c r="P128" s="484" t="str">
        <f>IF(M128&lt;&gt;"",IF(M128&gt;O128,IF(M129&gt;O129,"○",IF(M130&gt;O130,"○","×")),IF(M129&gt;O129,IF(M130&gt;O130,"○","×"),"×")),"")</f>
        <v>○</v>
      </c>
      <c r="Q128" s="268">
        <v>15</v>
      </c>
      <c r="R128" s="258" t="str">
        <f t="shared" ref="R128:R136" si="21">IF(Q128="","","-")</f>
        <v>-</v>
      </c>
      <c r="S128" s="256">
        <v>7</v>
      </c>
      <c r="T128" s="546" t="str">
        <f>IF(Q128&lt;&gt;"",IF(Q128&gt;S128,IF(Q129&gt;S129,"○",IF(Q130&gt;S130,"○","×")),IF(Q129&gt;S129,IF(Q130&gt;S130,"○","×"),"×")),"")</f>
        <v>○</v>
      </c>
      <c r="U128" s="431">
        <f>RANK(AH129,AH129:AH138)</f>
        <v>1</v>
      </c>
      <c r="V128" s="432"/>
      <c r="W128" s="432"/>
      <c r="X128" s="433"/>
      <c r="Y128" s="269"/>
      <c r="Z128" s="273"/>
      <c r="AA128" s="274"/>
      <c r="AB128" s="275"/>
      <c r="AC128" s="276"/>
      <c r="AD128" s="277"/>
      <c r="AE128" s="274"/>
      <c r="AF128" s="274"/>
      <c r="AG128" s="281"/>
      <c r="AH128" s="269"/>
      <c r="AI128" s="269"/>
      <c r="AJ128" s="68"/>
      <c r="AK128" s="36"/>
      <c r="AL128" s="68"/>
      <c r="AM128" s="68"/>
      <c r="AN128" s="103" t="s">
        <v>133</v>
      </c>
      <c r="AO128" s="111" t="s">
        <v>134</v>
      </c>
      <c r="AP128" s="479"/>
      <c r="AQ128" s="480"/>
      <c r="AR128" s="480"/>
      <c r="AS128" s="481"/>
      <c r="AT128" s="255">
        <v>9</v>
      </c>
      <c r="AU128" s="246" t="str">
        <f>IF(AT128="","","-")</f>
        <v>-</v>
      </c>
      <c r="AV128" s="256">
        <v>15</v>
      </c>
      <c r="AW128" s="484" t="str">
        <f>IF(AT128&lt;&gt;"",IF(AT128&gt;AV128,IF(AT129&gt;AV129,"○",IF(AT130&gt;AV130,"○","×")),IF(AT129&gt;AV129,IF(AT130&gt;AV130,"○","×"),"×")),"")</f>
        <v>×</v>
      </c>
      <c r="AX128" s="257">
        <v>14</v>
      </c>
      <c r="AY128" s="258" t="str">
        <f t="shared" ref="AY128:AY133" si="22">IF(AX128="","","-")</f>
        <v>-</v>
      </c>
      <c r="AZ128" s="259">
        <v>16</v>
      </c>
      <c r="BA128" s="484" t="str">
        <f>IF(AX128&lt;&gt;"",IF(AX128&gt;AZ128,IF(AX129&gt;AZ129,"○",IF(AX130&gt;AZ130,"○","×")),IF(AX129&gt;AZ129,IF(AX130&gt;AZ130,"○","×"),"×")),"")</f>
        <v>○</v>
      </c>
      <c r="BB128" s="268">
        <v>12</v>
      </c>
      <c r="BC128" s="258" t="str">
        <f t="shared" ref="BC128:BC136" si="23">IF(BB128="","","-")</f>
        <v>-</v>
      </c>
      <c r="BD128" s="256">
        <v>15</v>
      </c>
      <c r="BE128" s="546" t="str">
        <f>IF(BB128&lt;&gt;"",IF(BB128&gt;BD128,IF(BB129&gt;BD129,"○",IF(BB130&gt;BD130,"○","×")),IF(BB129&gt;BD129,IF(BB130&gt;BD130,"○","×"),"×")),"")</f>
        <v>○</v>
      </c>
      <c r="BF128" s="431">
        <f>RANK(BS129,BS129:BS138)</f>
        <v>2</v>
      </c>
      <c r="BG128" s="432"/>
      <c r="BH128" s="432"/>
      <c r="BI128" s="433"/>
      <c r="BJ128" s="269"/>
      <c r="BK128" s="273"/>
      <c r="BL128" s="274"/>
      <c r="BM128" s="275"/>
      <c r="BN128" s="276"/>
      <c r="BO128" s="277"/>
      <c r="BP128" s="274"/>
      <c r="BQ128" s="274"/>
      <c r="BR128" s="281"/>
      <c r="BS128" s="269"/>
      <c r="BT128" s="269"/>
      <c r="BX128" s="38"/>
      <c r="BY128" s="38"/>
    </row>
    <row r="129" spans="1:77" ht="13.05" customHeight="1" x14ac:dyDescent="0.15">
      <c r="A129" s="63"/>
      <c r="B129" s="63"/>
      <c r="C129" s="103" t="s">
        <v>135</v>
      </c>
      <c r="D129" s="104" t="s">
        <v>132</v>
      </c>
      <c r="E129" s="482"/>
      <c r="F129" s="469"/>
      <c r="G129" s="469"/>
      <c r="H129" s="470"/>
      <c r="I129" s="257">
        <v>15</v>
      </c>
      <c r="J129" s="246" t="str">
        <f>IF(I129="","","-")</f>
        <v>-</v>
      </c>
      <c r="K129" s="260">
        <v>8</v>
      </c>
      <c r="L129" s="485"/>
      <c r="M129" s="257">
        <v>11</v>
      </c>
      <c r="N129" s="246" t="str">
        <f t="shared" si="20"/>
        <v>-</v>
      </c>
      <c r="O129" s="256">
        <v>15</v>
      </c>
      <c r="P129" s="485"/>
      <c r="Q129" s="257">
        <v>14</v>
      </c>
      <c r="R129" s="246" t="str">
        <f t="shared" si="21"/>
        <v>-</v>
      </c>
      <c r="S129" s="256">
        <v>16</v>
      </c>
      <c r="T129" s="511"/>
      <c r="U129" s="434"/>
      <c r="V129" s="435"/>
      <c r="W129" s="435"/>
      <c r="X129" s="436"/>
      <c r="Y129" s="269"/>
      <c r="Z129" s="273">
        <f>COUNTIF(E128:T130,"○")</f>
        <v>3</v>
      </c>
      <c r="AA129" s="274">
        <f>COUNTIF(E128:T130,"×")</f>
        <v>0</v>
      </c>
      <c r="AB129" s="278">
        <f>(IF((E128&gt;G128),1,0))+(IF((E129&gt;G129),1,0))+(IF((E130&gt;G130),1,0))+(IF((I128&gt;K128),1,0))+(IF((I129&gt;K129),1,0))+(IF((I130&gt;K130),1,0))+(IF((M128&gt;O128),1,0))+(IF((M129&gt;O129),1,0))+(IF((M130&gt;O130),1,0))+(IF((Q128&gt;S128),1,0))+(IF((Q129&gt;S129),1,0))+(IF((Q130&gt;S130),1,0))</f>
        <v>6</v>
      </c>
      <c r="AC129" s="279">
        <f>(IF((E128&lt;G128),1,0))+(IF((E129&lt;G129),1,0))+(IF((E130&lt;G130),1,0))+(IF((I128&lt;K128),1,0))+(IF((I129&lt;K129),1,0))+(IF((I130&lt;K130),1,0))+(IF((M128&lt;O128),1,0))+(IF((M129&lt;O129),1,0))+(IF((M130&lt;O130),1,0))+(IF((Q128&lt;S128),1,0))+(IF((Q129&lt;S129),1,0))+(IF((Q130&lt;S130),1,0))</f>
        <v>3</v>
      </c>
      <c r="AD129" s="280">
        <f>AB129-AC129</f>
        <v>3</v>
      </c>
      <c r="AE129" s="274">
        <f>SUM(E128:E130,I128:I130,M128:M130,Q128:Q130)</f>
        <v>127</v>
      </c>
      <c r="AF129" s="274">
        <f>SUM(G128:G130,K128:K130,O128:O130,S128:S130)</f>
        <v>107</v>
      </c>
      <c r="AG129" s="281">
        <f>AE129-AF129</f>
        <v>20</v>
      </c>
      <c r="AH129" s="451">
        <f>(Z129-AA129)*1000+(AD129)*100+AG129</f>
        <v>3320</v>
      </c>
      <c r="AI129" s="452"/>
      <c r="AJ129" s="68"/>
      <c r="AK129" s="36"/>
      <c r="AL129" s="68"/>
      <c r="AM129" s="68"/>
      <c r="AN129" s="103" t="s">
        <v>136</v>
      </c>
      <c r="AO129" s="111" t="s">
        <v>134</v>
      </c>
      <c r="AP129" s="482"/>
      <c r="AQ129" s="469"/>
      <c r="AR129" s="469"/>
      <c r="AS129" s="470"/>
      <c r="AT129" s="257">
        <v>10</v>
      </c>
      <c r="AU129" s="246" t="str">
        <f>IF(AT129="","","-")</f>
        <v>-</v>
      </c>
      <c r="AV129" s="260">
        <v>15</v>
      </c>
      <c r="AW129" s="485"/>
      <c r="AX129" s="257">
        <v>15</v>
      </c>
      <c r="AY129" s="246" t="str">
        <f t="shared" si="22"/>
        <v>-</v>
      </c>
      <c r="AZ129" s="256">
        <v>5</v>
      </c>
      <c r="BA129" s="485"/>
      <c r="BB129" s="257">
        <v>15</v>
      </c>
      <c r="BC129" s="246" t="str">
        <f t="shared" si="23"/>
        <v>-</v>
      </c>
      <c r="BD129" s="256">
        <v>9</v>
      </c>
      <c r="BE129" s="511"/>
      <c r="BF129" s="434"/>
      <c r="BG129" s="435"/>
      <c r="BH129" s="435"/>
      <c r="BI129" s="436"/>
      <c r="BJ129" s="269"/>
      <c r="BK129" s="273">
        <f>COUNTIF(AP128:BE130,"○")</f>
        <v>2</v>
      </c>
      <c r="BL129" s="274">
        <f>COUNTIF(AP128:BE130,"×")</f>
        <v>1</v>
      </c>
      <c r="BM129" s="278">
        <f>(IF((AP128&gt;AR128),1,0))+(IF((AP129&gt;AR129),1,0))+(IF((AP130&gt;AR130),1,0))+(IF((AT128&gt;AV128),1,0))+(IF((AT129&gt;AV129),1,0))+(IF((AT130&gt;AV130),1,0))+(IF((AX128&gt;AZ128),1,0))+(IF((AX129&gt;AZ129),1,0))+(IF((AX130&gt;AZ130),1,0))+(IF((BB128&gt;BD128),1,0))+(IF((BB129&gt;BD129),1,0))+(IF((BB130&gt;BD130),1,0))</f>
        <v>4</v>
      </c>
      <c r="BN129" s="279">
        <f>(IF((AP128&lt;AR128),1,0))+(IF((AP129&lt;AR129),1,0))+(IF((AP130&lt;AR130),1,0))+(IF((AT128&lt;AV128),1,0))+(IF((AT129&lt;AV129),1,0))+(IF((AT130&lt;AV130),1,0))+(IF((AX128&lt;AZ128),1,0))+(IF((AX129&lt;AZ129),1,0))+(IF((AX130&lt;AZ130),1,0))+(IF((BB128&lt;BD128),1,0))+(IF((BB129&lt;BD129),1,0))+(IF((BB130&lt;BD130),1,0))</f>
        <v>4</v>
      </c>
      <c r="BO129" s="280">
        <f>BM129-BN129</f>
        <v>0</v>
      </c>
      <c r="BP129" s="274">
        <f>SUM(AP128:AP130,AT128:AT130,AX128:AX130,BB128:BB130)</f>
        <v>105</v>
      </c>
      <c r="BQ129" s="274">
        <f>SUM(AR128:AR130,AV128:AV130,AZ128:AZ130,BD128:BD130)</f>
        <v>88</v>
      </c>
      <c r="BR129" s="281">
        <f>BP129-BQ129</f>
        <v>17</v>
      </c>
      <c r="BS129" s="451">
        <f>(BK129-BL129)*1000+(BO129)*100+BR129</f>
        <v>1017</v>
      </c>
      <c r="BT129" s="452"/>
      <c r="BX129" s="38"/>
      <c r="BY129" s="38"/>
    </row>
    <row r="130" spans="1:77" ht="13.05" customHeight="1" x14ac:dyDescent="0.15">
      <c r="A130" s="68"/>
      <c r="B130" s="68"/>
      <c r="C130" s="105"/>
      <c r="D130" s="106" t="s">
        <v>137</v>
      </c>
      <c r="E130" s="483"/>
      <c r="F130" s="472"/>
      <c r="G130" s="472"/>
      <c r="H130" s="473"/>
      <c r="I130" s="261">
        <v>15</v>
      </c>
      <c r="J130" s="246" t="str">
        <f>IF(I130="","","-")</f>
        <v>-</v>
      </c>
      <c r="K130" s="262">
        <v>13</v>
      </c>
      <c r="L130" s="487"/>
      <c r="M130" s="261">
        <v>15</v>
      </c>
      <c r="N130" s="251" t="str">
        <f t="shared" si="20"/>
        <v>-</v>
      </c>
      <c r="O130" s="262">
        <v>12</v>
      </c>
      <c r="P130" s="485"/>
      <c r="Q130" s="261">
        <v>15</v>
      </c>
      <c r="R130" s="251" t="str">
        <f t="shared" si="21"/>
        <v>-</v>
      </c>
      <c r="S130" s="262">
        <v>10</v>
      </c>
      <c r="T130" s="511"/>
      <c r="U130" s="383">
        <f>Z129</f>
        <v>3</v>
      </c>
      <c r="V130" s="384" t="s">
        <v>27</v>
      </c>
      <c r="W130" s="384">
        <f>AA129</f>
        <v>0</v>
      </c>
      <c r="X130" s="385" t="s">
        <v>28</v>
      </c>
      <c r="Y130" s="269"/>
      <c r="Z130" s="273"/>
      <c r="AA130" s="274"/>
      <c r="AB130" s="273"/>
      <c r="AC130" s="274"/>
      <c r="AD130" s="281"/>
      <c r="AE130" s="274"/>
      <c r="AF130" s="274"/>
      <c r="AG130" s="281"/>
      <c r="AH130" s="209"/>
      <c r="AI130" s="210"/>
      <c r="AJ130" s="68"/>
      <c r="AK130" s="36"/>
      <c r="AL130" s="68"/>
      <c r="AM130" s="68"/>
      <c r="AN130" s="105"/>
      <c r="AO130" s="106" t="s">
        <v>41</v>
      </c>
      <c r="AP130" s="483"/>
      <c r="AQ130" s="472"/>
      <c r="AR130" s="472"/>
      <c r="AS130" s="473"/>
      <c r="AT130" s="261"/>
      <c r="AU130" s="246" t="str">
        <f>IF(AT130="","","-")</f>
        <v/>
      </c>
      <c r="AV130" s="262"/>
      <c r="AW130" s="487"/>
      <c r="AX130" s="261">
        <v>15</v>
      </c>
      <c r="AY130" s="251" t="str">
        <f t="shared" si="22"/>
        <v>-</v>
      </c>
      <c r="AZ130" s="262">
        <v>8</v>
      </c>
      <c r="BA130" s="485"/>
      <c r="BB130" s="261">
        <v>15</v>
      </c>
      <c r="BC130" s="251" t="str">
        <f t="shared" si="23"/>
        <v>-</v>
      </c>
      <c r="BD130" s="262">
        <v>5</v>
      </c>
      <c r="BE130" s="511"/>
      <c r="BF130" s="383">
        <f>BK129</f>
        <v>2</v>
      </c>
      <c r="BG130" s="384" t="s">
        <v>27</v>
      </c>
      <c r="BH130" s="384">
        <f>BL129</f>
        <v>1</v>
      </c>
      <c r="BI130" s="385" t="s">
        <v>28</v>
      </c>
      <c r="BJ130" s="269"/>
      <c r="BK130" s="273"/>
      <c r="BL130" s="274"/>
      <c r="BM130" s="273"/>
      <c r="BN130" s="274"/>
      <c r="BO130" s="281"/>
      <c r="BP130" s="274"/>
      <c r="BQ130" s="274"/>
      <c r="BR130" s="281"/>
      <c r="BS130" s="209"/>
      <c r="BT130" s="210"/>
      <c r="BX130" s="38"/>
      <c r="BY130" s="38"/>
    </row>
    <row r="131" spans="1:77" ht="13.05" customHeight="1" x14ac:dyDescent="0.15">
      <c r="A131" s="63"/>
      <c r="B131" s="63"/>
      <c r="C131" s="107" t="s">
        <v>138</v>
      </c>
      <c r="D131" s="108" t="s">
        <v>139</v>
      </c>
      <c r="E131" s="245">
        <f>IF(K128="","",K128)</f>
        <v>15</v>
      </c>
      <c r="F131" s="246" t="str">
        <f t="shared" ref="F131:F139" si="24">IF(E131="","","-")</f>
        <v>-</v>
      </c>
      <c r="G131" s="247">
        <f>IF(I128="","",I128)</f>
        <v>12</v>
      </c>
      <c r="H131" s="488" t="str">
        <f>IF(L128="","",IF(L128="○","×",IF(L128="×","○")))</f>
        <v>×</v>
      </c>
      <c r="I131" s="465"/>
      <c r="J131" s="466"/>
      <c r="K131" s="466"/>
      <c r="L131" s="467"/>
      <c r="M131" s="257">
        <v>13</v>
      </c>
      <c r="N131" s="246" t="str">
        <f t="shared" si="20"/>
        <v>-</v>
      </c>
      <c r="O131" s="256">
        <v>15</v>
      </c>
      <c r="P131" s="486" t="str">
        <f>IF(M131&lt;&gt;"",IF(M131&gt;O131,IF(M132&gt;O132,"○",IF(M133&gt;O133,"○","×")),IF(M132&gt;O132,IF(M133&gt;O133,"○","×"),"×")),"")</f>
        <v>×</v>
      </c>
      <c r="Q131" s="257">
        <v>15</v>
      </c>
      <c r="R131" s="246" t="str">
        <f t="shared" si="21"/>
        <v>-</v>
      </c>
      <c r="S131" s="256">
        <v>12</v>
      </c>
      <c r="T131" s="547" t="str">
        <f>IF(Q131&lt;&gt;"",IF(Q131&gt;S131,IF(Q132&gt;S132,"○",IF(Q133&gt;S133,"○","×")),IF(Q132&gt;S132,IF(Q133&gt;S133,"○","×"),"×")),"")</f>
        <v>○</v>
      </c>
      <c r="U131" s="431">
        <f>RANK(AH132,AH129:AH138)</f>
        <v>3</v>
      </c>
      <c r="V131" s="432"/>
      <c r="W131" s="432"/>
      <c r="X131" s="433"/>
      <c r="Y131" s="269"/>
      <c r="Z131" s="275"/>
      <c r="AA131" s="276"/>
      <c r="AB131" s="275"/>
      <c r="AC131" s="276"/>
      <c r="AD131" s="277"/>
      <c r="AE131" s="276"/>
      <c r="AF131" s="276"/>
      <c r="AG131" s="277"/>
      <c r="AH131" s="209"/>
      <c r="AI131" s="210"/>
      <c r="AJ131" s="68"/>
      <c r="AK131" s="36"/>
      <c r="AL131" s="68"/>
      <c r="AM131" s="68"/>
      <c r="AN131" s="107" t="s">
        <v>140</v>
      </c>
      <c r="AO131" s="123" t="s">
        <v>141</v>
      </c>
      <c r="AP131" s="245">
        <f>IF(AV128="","",AV128)</f>
        <v>15</v>
      </c>
      <c r="AQ131" s="246" t="str">
        <f t="shared" ref="AQ131:AQ139" si="25">IF(AP131="","","-")</f>
        <v>-</v>
      </c>
      <c r="AR131" s="247">
        <f>IF(AT128="","",AT128)</f>
        <v>9</v>
      </c>
      <c r="AS131" s="488" t="str">
        <f>IF(AW128="","",IF(AW128="○","×",IF(AW128="×","○")))</f>
        <v>○</v>
      </c>
      <c r="AT131" s="465"/>
      <c r="AU131" s="466"/>
      <c r="AV131" s="466"/>
      <c r="AW131" s="467"/>
      <c r="AX131" s="257">
        <v>15</v>
      </c>
      <c r="AY131" s="246" t="str">
        <f t="shared" si="22"/>
        <v>-</v>
      </c>
      <c r="AZ131" s="256">
        <v>8</v>
      </c>
      <c r="BA131" s="486" t="str">
        <f>IF(AX131&lt;&gt;"",IF(AX131&gt;AZ131,IF(AX132&gt;AZ132,"○",IF(AX133&gt;AZ133,"○","×")),IF(AX132&gt;AZ132,IF(AX133&gt;AZ133,"○","×"),"×")),"")</f>
        <v>○</v>
      </c>
      <c r="BB131" s="257">
        <v>15</v>
      </c>
      <c r="BC131" s="246" t="str">
        <f t="shared" si="23"/>
        <v>-</v>
      </c>
      <c r="BD131" s="256">
        <v>11</v>
      </c>
      <c r="BE131" s="547" t="str">
        <f>IF(BB131&lt;&gt;"",IF(BB131&gt;BD131,IF(BB132&gt;BD132,"○",IF(BB133&gt;BD133,"○","×")),IF(BB132&gt;BD132,IF(BB133&gt;BD133,"○","×"),"×")),"")</f>
        <v>○</v>
      </c>
      <c r="BF131" s="431">
        <f>RANK(BS132,BS129:BS138)</f>
        <v>1</v>
      </c>
      <c r="BG131" s="432"/>
      <c r="BH131" s="432"/>
      <c r="BI131" s="433"/>
      <c r="BJ131" s="269"/>
      <c r="BK131" s="275"/>
      <c r="BL131" s="276"/>
      <c r="BM131" s="275"/>
      <c r="BN131" s="276"/>
      <c r="BO131" s="277"/>
      <c r="BP131" s="276"/>
      <c r="BQ131" s="276"/>
      <c r="BR131" s="277"/>
      <c r="BS131" s="209"/>
      <c r="BT131" s="210"/>
      <c r="BX131" s="38"/>
      <c r="BY131" s="38"/>
    </row>
    <row r="132" spans="1:77" ht="13.05" customHeight="1" x14ac:dyDescent="0.15">
      <c r="A132" s="63"/>
      <c r="B132" s="63"/>
      <c r="C132" s="107" t="s">
        <v>142</v>
      </c>
      <c r="D132" s="108" t="s">
        <v>139</v>
      </c>
      <c r="E132" s="245">
        <f>IF(K129="","",K129)</f>
        <v>8</v>
      </c>
      <c r="F132" s="246" t="str">
        <f t="shared" si="24"/>
        <v>-</v>
      </c>
      <c r="G132" s="247">
        <f>IF(I129="","",I129)</f>
        <v>15</v>
      </c>
      <c r="H132" s="489" t="str">
        <f>IF(J129="","",J129)</f>
        <v>-</v>
      </c>
      <c r="I132" s="468"/>
      <c r="J132" s="469"/>
      <c r="K132" s="469"/>
      <c r="L132" s="470"/>
      <c r="M132" s="257">
        <v>15</v>
      </c>
      <c r="N132" s="246" t="str">
        <f t="shared" si="20"/>
        <v>-</v>
      </c>
      <c r="O132" s="256">
        <v>13</v>
      </c>
      <c r="P132" s="485"/>
      <c r="Q132" s="257">
        <v>8</v>
      </c>
      <c r="R132" s="246" t="str">
        <f t="shared" si="21"/>
        <v>-</v>
      </c>
      <c r="S132" s="256">
        <v>15</v>
      </c>
      <c r="T132" s="511"/>
      <c r="U132" s="434"/>
      <c r="V132" s="435"/>
      <c r="W132" s="435"/>
      <c r="X132" s="436"/>
      <c r="Y132" s="269"/>
      <c r="Z132" s="273">
        <f>COUNTIF(E131:T133,"○")</f>
        <v>1</v>
      </c>
      <c r="AA132" s="274">
        <f>COUNTIF(E131:T133,"×")</f>
        <v>2</v>
      </c>
      <c r="AB132" s="278">
        <f>(IF((E131&gt;G131),1,0))+(IF((E132&gt;G132),1,0))+(IF((E133&gt;G133),1,0))+(IF((I131&gt;K131),1,0))+(IF((I132&gt;K132),1,0))+(IF((I133&gt;K133),1,0))+(IF((M131&gt;O131),1,0))+(IF((M132&gt;O132),1,0))+(IF((M133&gt;O133),1,0))+(IF((Q131&gt;S131),1,0))+(IF((Q132&gt;S132),1,0))+(IF((Q133&gt;S133),1,0))</f>
        <v>4</v>
      </c>
      <c r="AC132" s="279">
        <f>(IF((E131&lt;G131),1,0))+(IF((E132&lt;G132),1,0))+(IF((E133&lt;G133),1,0))+(IF((I131&lt;K131),1,0))+(IF((I132&lt;K132),1,0))+(IF((I133&lt;K133),1,0))+(IF((M131&lt;O131),1,0))+(IF((M132&lt;O132),1,0))+(IF((M133&lt;O133),1,0))+(IF((Q131&lt;S131),1,0))+(IF((Q132&lt;S132),1,0))+(IF((Q133&lt;S133),1,0))</f>
        <v>5</v>
      </c>
      <c r="AD132" s="280">
        <f>AB132-AC132</f>
        <v>-1</v>
      </c>
      <c r="AE132" s="274">
        <f>SUM(E131:E133,I131:I133,M131:M133,Q131:Q133)</f>
        <v>108</v>
      </c>
      <c r="AF132" s="274">
        <f>SUM(G131:G133,K131:K133,O131:O133,S131:S133)</f>
        <v>126</v>
      </c>
      <c r="AG132" s="281">
        <f>AE132-AF132</f>
        <v>-18</v>
      </c>
      <c r="AH132" s="451">
        <f>(Z132-AA132)*1000+(AD132)*100+AG132</f>
        <v>-1118</v>
      </c>
      <c r="AI132" s="452"/>
      <c r="AJ132" s="68"/>
      <c r="AK132" s="36"/>
      <c r="AL132" s="68"/>
      <c r="AM132" s="68"/>
      <c r="AN132" s="107" t="s">
        <v>143</v>
      </c>
      <c r="AO132" s="123" t="s">
        <v>141</v>
      </c>
      <c r="AP132" s="245">
        <f>IF(AV129="","",AV129)</f>
        <v>15</v>
      </c>
      <c r="AQ132" s="246" t="str">
        <f t="shared" si="25"/>
        <v>-</v>
      </c>
      <c r="AR132" s="247">
        <f>IF(AT129="","",AT129)</f>
        <v>10</v>
      </c>
      <c r="AS132" s="489" t="str">
        <f>IF(AU129="","",AU129)</f>
        <v>-</v>
      </c>
      <c r="AT132" s="468"/>
      <c r="AU132" s="469"/>
      <c r="AV132" s="469"/>
      <c r="AW132" s="470"/>
      <c r="AX132" s="257">
        <v>15</v>
      </c>
      <c r="AY132" s="246" t="str">
        <f t="shared" si="22"/>
        <v>-</v>
      </c>
      <c r="AZ132" s="256">
        <v>6</v>
      </c>
      <c r="BA132" s="485"/>
      <c r="BB132" s="257">
        <v>15</v>
      </c>
      <c r="BC132" s="246" t="str">
        <f t="shared" si="23"/>
        <v>-</v>
      </c>
      <c r="BD132" s="256">
        <v>9</v>
      </c>
      <c r="BE132" s="511"/>
      <c r="BF132" s="434"/>
      <c r="BG132" s="435"/>
      <c r="BH132" s="435"/>
      <c r="BI132" s="436"/>
      <c r="BJ132" s="269"/>
      <c r="BK132" s="273">
        <f>COUNTIF(AP131:BE133,"○")</f>
        <v>3</v>
      </c>
      <c r="BL132" s="274">
        <f>COUNTIF(AP131:BE133,"×")</f>
        <v>0</v>
      </c>
      <c r="BM132" s="278">
        <f>(IF((AP131&gt;AR131),1,0))+(IF((AP132&gt;AR132),1,0))+(IF((AP133&gt;AR133),1,0))+(IF((AT131&gt;AV131),1,0))+(IF((AT132&gt;AV132),1,0))+(IF((AT133&gt;AV133),1,0))+(IF((AX131&gt;AZ131),1,0))+(IF((AX132&gt;AZ132),1,0))+(IF((AX133&gt;AZ133),1,0))+(IF((BB131&gt;BD131),1,0))+(IF((BB132&gt;BD132),1,0))+(IF((BB133&gt;BD133),1,0))</f>
        <v>6</v>
      </c>
      <c r="BN132" s="279">
        <f>(IF((AP131&lt;AR131),1,0))+(IF((AP132&lt;AR132),1,0))+(IF((AP133&lt;AR133),1,0))+(IF((AT131&lt;AV131),1,0))+(IF((AT132&lt;AV132),1,0))+(IF((AT133&lt;AV133),1,0))+(IF((AX131&lt;AZ131),1,0))+(IF((AX132&lt;AZ132),1,0))+(IF((AX133&lt;AZ133),1,0))+(IF((BB131&lt;BD131),1,0))+(IF((BB132&lt;BD132),1,0))+(IF((BB133&lt;BD133),1,0))</f>
        <v>0</v>
      </c>
      <c r="BO132" s="280">
        <f>BM132-BN132</f>
        <v>6</v>
      </c>
      <c r="BP132" s="274">
        <f>SUM(AP131:AP133,AT131:AT133,AX131:AX133,BB131:BB133)</f>
        <v>90</v>
      </c>
      <c r="BQ132" s="274">
        <f>SUM(AR131:AR133,AV131:AV133,AZ131:AZ133,BD131:BD133)</f>
        <v>53</v>
      </c>
      <c r="BR132" s="281">
        <f>BP132-BQ132</f>
        <v>37</v>
      </c>
      <c r="BS132" s="451">
        <f>(BK132-BL132)*1000+(BO132)*100+BR132</f>
        <v>3637</v>
      </c>
      <c r="BT132" s="452"/>
      <c r="BX132" s="38"/>
      <c r="BY132" s="38"/>
    </row>
    <row r="133" spans="1:77" ht="13.05" customHeight="1" x14ac:dyDescent="0.15">
      <c r="A133" s="68"/>
      <c r="B133" s="68"/>
      <c r="C133" s="105"/>
      <c r="D133" s="109" t="s">
        <v>144</v>
      </c>
      <c r="E133" s="248">
        <f>IF(K130="","",K130)</f>
        <v>13</v>
      </c>
      <c r="F133" s="246" t="str">
        <f t="shared" si="24"/>
        <v>-</v>
      </c>
      <c r="G133" s="249">
        <f>IF(I130="","",I130)</f>
        <v>15</v>
      </c>
      <c r="H133" s="506" t="str">
        <f>IF(J130="","",J130)</f>
        <v>-</v>
      </c>
      <c r="I133" s="471"/>
      <c r="J133" s="472"/>
      <c r="K133" s="472"/>
      <c r="L133" s="473"/>
      <c r="M133" s="261">
        <v>5</v>
      </c>
      <c r="N133" s="246" t="str">
        <f t="shared" si="20"/>
        <v>-</v>
      </c>
      <c r="O133" s="262">
        <v>15</v>
      </c>
      <c r="P133" s="487"/>
      <c r="Q133" s="261">
        <v>16</v>
      </c>
      <c r="R133" s="251" t="str">
        <f t="shared" si="21"/>
        <v>-</v>
      </c>
      <c r="S133" s="262">
        <v>14</v>
      </c>
      <c r="T133" s="512"/>
      <c r="U133" s="383">
        <f>Z132</f>
        <v>1</v>
      </c>
      <c r="V133" s="384" t="s">
        <v>27</v>
      </c>
      <c r="W133" s="384">
        <f>AA132</f>
        <v>2</v>
      </c>
      <c r="X133" s="385" t="s">
        <v>28</v>
      </c>
      <c r="Y133" s="269"/>
      <c r="Z133" s="282"/>
      <c r="AA133" s="283"/>
      <c r="AB133" s="282"/>
      <c r="AC133" s="283"/>
      <c r="AD133" s="284"/>
      <c r="AE133" s="283"/>
      <c r="AF133" s="283"/>
      <c r="AG133" s="284"/>
      <c r="AH133" s="209"/>
      <c r="AI133" s="210"/>
      <c r="AJ133" s="68"/>
      <c r="AK133" s="36"/>
      <c r="AL133" s="68"/>
      <c r="AM133" s="68"/>
      <c r="AN133" s="105"/>
      <c r="AO133" s="109" t="s">
        <v>90</v>
      </c>
      <c r="AP133" s="248" t="str">
        <f>IF(AV130="","",AV130)</f>
        <v/>
      </c>
      <c r="AQ133" s="246" t="str">
        <f t="shared" si="25"/>
        <v/>
      </c>
      <c r="AR133" s="249" t="str">
        <f>IF(AT130="","",AT130)</f>
        <v/>
      </c>
      <c r="AS133" s="506" t="str">
        <f>IF(AU130="","",AU130)</f>
        <v/>
      </c>
      <c r="AT133" s="471"/>
      <c r="AU133" s="472"/>
      <c r="AV133" s="472"/>
      <c r="AW133" s="473"/>
      <c r="AX133" s="261"/>
      <c r="AY133" s="246" t="str">
        <f t="shared" si="22"/>
        <v/>
      </c>
      <c r="AZ133" s="262"/>
      <c r="BA133" s="487"/>
      <c r="BB133" s="261"/>
      <c r="BC133" s="251" t="str">
        <f t="shared" si="23"/>
        <v/>
      </c>
      <c r="BD133" s="262"/>
      <c r="BE133" s="512"/>
      <c r="BF133" s="383">
        <f>BK132</f>
        <v>3</v>
      </c>
      <c r="BG133" s="384" t="s">
        <v>27</v>
      </c>
      <c r="BH133" s="384">
        <f>BL132</f>
        <v>0</v>
      </c>
      <c r="BI133" s="385" t="s">
        <v>28</v>
      </c>
      <c r="BJ133" s="269"/>
      <c r="BK133" s="282"/>
      <c r="BL133" s="283"/>
      <c r="BM133" s="282"/>
      <c r="BN133" s="283"/>
      <c r="BO133" s="284"/>
      <c r="BP133" s="283"/>
      <c r="BQ133" s="283"/>
      <c r="BR133" s="284"/>
      <c r="BS133" s="209"/>
      <c r="BT133" s="210"/>
      <c r="BX133" s="38"/>
      <c r="BY133" s="38"/>
    </row>
    <row r="134" spans="1:77" ht="13.05" customHeight="1" x14ac:dyDescent="0.15">
      <c r="A134" s="63"/>
      <c r="B134" s="63"/>
      <c r="C134" s="103" t="s">
        <v>145</v>
      </c>
      <c r="D134" s="110" t="s">
        <v>146</v>
      </c>
      <c r="E134" s="245">
        <f>IF(O128="","",O128)</f>
        <v>11</v>
      </c>
      <c r="F134" s="250" t="str">
        <f t="shared" si="24"/>
        <v>-</v>
      </c>
      <c r="G134" s="247">
        <f>IF(M128="","",M128)</f>
        <v>15</v>
      </c>
      <c r="H134" s="488" t="str">
        <f>IF(P128="","",IF(P128="○","×",IF(P128="×","○")))</f>
        <v>×</v>
      </c>
      <c r="I134" s="263">
        <f>IF(O131="","",O131)</f>
        <v>15</v>
      </c>
      <c r="J134" s="246" t="str">
        <f t="shared" ref="J134:J139" si="26">IF(I134="","","-")</f>
        <v>-</v>
      </c>
      <c r="K134" s="247">
        <f>IF(M131="","",M131)</f>
        <v>13</v>
      </c>
      <c r="L134" s="488" t="str">
        <f>IF(P131="","",IF(P131="○","×",IF(P131="×","○")))</f>
        <v>○</v>
      </c>
      <c r="M134" s="465"/>
      <c r="N134" s="466"/>
      <c r="O134" s="466"/>
      <c r="P134" s="467"/>
      <c r="Q134" s="257">
        <v>15</v>
      </c>
      <c r="R134" s="246" t="str">
        <f t="shared" si="21"/>
        <v>-</v>
      </c>
      <c r="S134" s="256">
        <v>10</v>
      </c>
      <c r="T134" s="511" t="str">
        <f>IF(Q134&lt;&gt;"",IF(Q134&gt;S134,IF(Q135&gt;S135,"○",IF(Q136&gt;S136,"○","×")),IF(Q135&gt;S135,IF(Q136&gt;S136,"○","×"),"×")),"")</f>
        <v>○</v>
      </c>
      <c r="U134" s="431">
        <f>RANK(AH135,AH129:AH138)</f>
        <v>2</v>
      </c>
      <c r="V134" s="432"/>
      <c r="W134" s="432"/>
      <c r="X134" s="433"/>
      <c r="Y134" s="269"/>
      <c r="Z134" s="273"/>
      <c r="AA134" s="274"/>
      <c r="AB134" s="273"/>
      <c r="AC134" s="274"/>
      <c r="AD134" s="281"/>
      <c r="AE134" s="274"/>
      <c r="AF134" s="274"/>
      <c r="AG134" s="281"/>
      <c r="AH134" s="209"/>
      <c r="AI134" s="210"/>
      <c r="AJ134" s="68"/>
      <c r="AK134" s="36"/>
      <c r="AL134" s="68"/>
      <c r="AM134" s="68"/>
      <c r="AN134" s="103" t="s">
        <v>147</v>
      </c>
      <c r="AO134" s="124" t="s">
        <v>148</v>
      </c>
      <c r="AP134" s="245">
        <f>IF(AZ128="","",AZ128)</f>
        <v>16</v>
      </c>
      <c r="AQ134" s="250" t="str">
        <f t="shared" si="25"/>
        <v>-</v>
      </c>
      <c r="AR134" s="247">
        <f>IF(AX128="","",AX128)</f>
        <v>14</v>
      </c>
      <c r="AS134" s="488" t="str">
        <f>IF(BA128="","",IF(BA128="○","×",IF(BA128="×","○")))</f>
        <v>×</v>
      </c>
      <c r="AT134" s="263">
        <f>IF(AZ131="","",AZ131)</f>
        <v>8</v>
      </c>
      <c r="AU134" s="246" t="str">
        <f t="shared" ref="AU134:AU139" si="27">IF(AT134="","","-")</f>
        <v>-</v>
      </c>
      <c r="AV134" s="247">
        <f>IF(AX131="","",AX131)</f>
        <v>15</v>
      </c>
      <c r="AW134" s="488" t="str">
        <f>IF(BA131="","",IF(BA131="○","×",IF(BA131="×","○")))</f>
        <v>×</v>
      </c>
      <c r="AX134" s="465"/>
      <c r="AY134" s="466"/>
      <c r="AZ134" s="466"/>
      <c r="BA134" s="467"/>
      <c r="BB134" s="257">
        <v>16</v>
      </c>
      <c r="BC134" s="246" t="str">
        <f t="shared" si="23"/>
        <v>-</v>
      </c>
      <c r="BD134" s="256">
        <v>18</v>
      </c>
      <c r="BE134" s="511" t="str">
        <f>IF(BB134&lt;&gt;"",IF(BB134&gt;BD134,IF(BB135&gt;BD135,"○",IF(BB136&gt;BD136,"○","×")),IF(BB135&gt;BD135,IF(BB136&gt;BD136,"○","×"),"×")),"")</f>
        <v>×</v>
      </c>
      <c r="BF134" s="431">
        <f>RANK(BS135,BS129:BS138)</f>
        <v>4</v>
      </c>
      <c r="BG134" s="432"/>
      <c r="BH134" s="432"/>
      <c r="BI134" s="433"/>
      <c r="BJ134" s="269"/>
      <c r="BK134" s="273"/>
      <c r="BL134" s="274"/>
      <c r="BM134" s="273"/>
      <c r="BN134" s="274"/>
      <c r="BO134" s="281"/>
      <c r="BP134" s="274"/>
      <c r="BQ134" s="274"/>
      <c r="BR134" s="281"/>
      <c r="BS134" s="209"/>
      <c r="BT134" s="210"/>
      <c r="BX134" s="38"/>
      <c r="BY134" s="38"/>
    </row>
    <row r="135" spans="1:77" ht="13.05" customHeight="1" x14ac:dyDescent="0.15">
      <c r="A135" s="63"/>
      <c r="B135" s="63"/>
      <c r="C135" s="103" t="s">
        <v>149</v>
      </c>
      <c r="D135" s="111" t="s">
        <v>146</v>
      </c>
      <c r="E135" s="245">
        <f>IF(O129="","",O129)</f>
        <v>15</v>
      </c>
      <c r="F135" s="246" t="str">
        <f t="shared" si="24"/>
        <v>-</v>
      </c>
      <c r="G135" s="247">
        <f>IF(M129="","",M129)</f>
        <v>11</v>
      </c>
      <c r="H135" s="489" t="str">
        <f>IF(J132="","",J132)</f>
        <v/>
      </c>
      <c r="I135" s="263">
        <f>IF(O132="","",O132)</f>
        <v>13</v>
      </c>
      <c r="J135" s="246" t="str">
        <f t="shared" si="26"/>
        <v>-</v>
      </c>
      <c r="K135" s="247">
        <f>IF(M132="","",M132)</f>
        <v>15</v>
      </c>
      <c r="L135" s="489" t="str">
        <f>IF(N132="","",N132)</f>
        <v>-</v>
      </c>
      <c r="M135" s="468"/>
      <c r="N135" s="469"/>
      <c r="O135" s="469"/>
      <c r="P135" s="470"/>
      <c r="Q135" s="257">
        <v>12</v>
      </c>
      <c r="R135" s="246" t="str">
        <f t="shared" si="21"/>
        <v>-</v>
      </c>
      <c r="S135" s="256">
        <v>15</v>
      </c>
      <c r="T135" s="511"/>
      <c r="U135" s="434"/>
      <c r="V135" s="435"/>
      <c r="W135" s="435"/>
      <c r="X135" s="436"/>
      <c r="Y135" s="269"/>
      <c r="Z135" s="273">
        <f>COUNTIF(E134:T136,"○")</f>
        <v>2</v>
      </c>
      <c r="AA135" s="274">
        <f>COUNTIF(E134:T136,"×")</f>
        <v>1</v>
      </c>
      <c r="AB135" s="278">
        <f>(IF((E134&gt;G134),1,0))+(IF((E135&gt;G135),1,0))+(IF((E136&gt;G136),1,0))+(IF((I134&gt;K134),1,0))+(IF((I135&gt;K135),1,0))+(IF((I136&gt;K136),1,0))+(IF((M134&gt;O134),1,0))+(IF((M135&gt;O135),1,0))+(IF((M136&gt;O136),1,0))+(IF((Q134&gt;S134),1,0))+(IF((Q135&gt;S135),1,0))+(IF((Q136&gt;S136),1,0))</f>
        <v>5</v>
      </c>
      <c r="AC135" s="279">
        <f>(IF((E134&lt;G134),1,0))+(IF((E135&lt;G135),1,0))+(IF((E136&lt;G136),1,0))+(IF((I134&lt;K134),1,0))+(IF((I135&lt;K135),1,0))+(IF((I136&lt;K136),1,0))+(IF((M134&lt;O134),1,0))+(IF((M135&lt;O135),1,0))+(IF((M136&lt;O136),1,0))+(IF((Q134&lt;S134),1,0))+(IF((Q135&lt;S135),1,0))+(IF((Q136&lt;S136),1,0))</f>
        <v>4</v>
      </c>
      <c r="AD135" s="280">
        <f>AB135-AC135</f>
        <v>1</v>
      </c>
      <c r="AE135" s="274">
        <f>SUM(E134:E136,I134:I136,M134:M136,Q134:Q136)</f>
        <v>123</v>
      </c>
      <c r="AF135" s="274">
        <f>SUM(G134:G136,K134:K136,O134:O136,S134:S136)</f>
        <v>108</v>
      </c>
      <c r="AG135" s="281">
        <f>AE135-AF135</f>
        <v>15</v>
      </c>
      <c r="AH135" s="451">
        <f>(Z135-AA135)*1000+(AD135)*100+AG135</f>
        <v>1115</v>
      </c>
      <c r="AI135" s="452"/>
      <c r="AJ135" s="68"/>
      <c r="AK135" s="36"/>
      <c r="AL135" s="68"/>
      <c r="AM135" s="68"/>
      <c r="AN135" s="103" t="s">
        <v>150</v>
      </c>
      <c r="AO135" s="108" t="s">
        <v>148</v>
      </c>
      <c r="AP135" s="245">
        <f>IF(AZ129="","",AZ129)</f>
        <v>5</v>
      </c>
      <c r="AQ135" s="246" t="str">
        <f t="shared" si="25"/>
        <v>-</v>
      </c>
      <c r="AR135" s="247">
        <f>IF(AX129="","",AX129)</f>
        <v>15</v>
      </c>
      <c r="AS135" s="489" t="str">
        <f>IF(AU132="","",AU132)</f>
        <v/>
      </c>
      <c r="AT135" s="263">
        <f>IF(AZ132="","",AZ132)</f>
        <v>6</v>
      </c>
      <c r="AU135" s="246" t="str">
        <f t="shared" si="27"/>
        <v>-</v>
      </c>
      <c r="AV135" s="247">
        <f>IF(AX132="","",AX132)</f>
        <v>15</v>
      </c>
      <c r="AW135" s="489" t="str">
        <f>IF(AY132="","",AY132)</f>
        <v>-</v>
      </c>
      <c r="AX135" s="468"/>
      <c r="AY135" s="469"/>
      <c r="AZ135" s="469"/>
      <c r="BA135" s="470"/>
      <c r="BB135" s="257">
        <v>12</v>
      </c>
      <c r="BC135" s="246" t="str">
        <f t="shared" si="23"/>
        <v>-</v>
      </c>
      <c r="BD135" s="256">
        <v>15</v>
      </c>
      <c r="BE135" s="511"/>
      <c r="BF135" s="434"/>
      <c r="BG135" s="435"/>
      <c r="BH135" s="435"/>
      <c r="BI135" s="436"/>
      <c r="BJ135" s="269"/>
      <c r="BK135" s="273">
        <f>COUNTIF(AP134:BE136,"○")</f>
        <v>0</v>
      </c>
      <c r="BL135" s="274">
        <f>COUNTIF(AP134:BE136,"×")</f>
        <v>3</v>
      </c>
      <c r="BM135" s="278">
        <f>(IF((AP134&gt;AR134),1,0))+(IF((AP135&gt;AR135),1,0))+(IF((AP136&gt;AR136),1,0))+(IF((AT134&gt;AV134),1,0))+(IF((AT135&gt;AV135),1,0))+(IF((AT136&gt;AV136),1,0))+(IF((AX134&gt;AZ134),1,0))+(IF((AX135&gt;AZ135),1,0))+(IF((AX136&gt;AZ136),1,0))+(IF((BB134&gt;BD134),1,0))+(IF((BB135&gt;BD135),1,0))+(IF((BB136&gt;BD136),1,0))</f>
        <v>1</v>
      </c>
      <c r="BN135" s="279">
        <f>(IF((AP134&lt;AR134),1,0))+(IF((AP135&lt;AR135),1,0))+(IF((AP136&lt;AR136),1,0))+(IF((AT134&lt;AV134),1,0))+(IF((AT135&lt;AV135),1,0))+(IF((AT136&lt;AV136),1,0))+(IF((AX134&lt;AZ134),1,0))+(IF((AX135&lt;AZ135),1,0))+(IF((AX136&lt;AZ136),1,0))+(IF((BB134&lt;BD134),1,0))+(IF((BB135&lt;BD135),1,0))+(IF((BB136&lt;BD136),1,0))</f>
        <v>6</v>
      </c>
      <c r="BO135" s="280">
        <f>BM135-BN135</f>
        <v>-5</v>
      </c>
      <c r="BP135" s="274">
        <f>SUM(AP134:AP136,AT134:AT136,AX134:AX136,BB134:BB136)</f>
        <v>71</v>
      </c>
      <c r="BQ135" s="274">
        <f>SUM(AR134:AR136,AV134:AV136,AZ134:AZ136,BD134:BD136)</f>
        <v>107</v>
      </c>
      <c r="BR135" s="281">
        <f>BP135-BQ135</f>
        <v>-36</v>
      </c>
      <c r="BS135" s="451">
        <f>(BK135-BL135)*1000+(BO135)*100+BR135</f>
        <v>-3536</v>
      </c>
      <c r="BT135" s="452"/>
      <c r="BX135" s="38"/>
      <c r="BY135" s="38"/>
    </row>
    <row r="136" spans="1:77" ht="13.05" customHeight="1" x14ac:dyDescent="0.15">
      <c r="A136" s="68"/>
      <c r="B136" s="68"/>
      <c r="C136" s="107"/>
      <c r="D136" s="109" t="s">
        <v>49</v>
      </c>
      <c r="E136" s="248">
        <f>IF(O130="","",O130)</f>
        <v>12</v>
      </c>
      <c r="F136" s="251" t="str">
        <f t="shared" si="24"/>
        <v>-</v>
      </c>
      <c r="G136" s="249">
        <f>IF(M130="","",M130)</f>
        <v>15</v>
      </c>
      <c r="H136" s="506" t="str">
        <f>IF(J133="","",J133)</f>
        <v/>
      </c>
      <c r="I136" s="264">
        <f>IF(O133="","",O133)</f>
        <v>15</v>
      </c>
      <c r="J136" s="246" t="str">
        <f t="shared" si="26"/>
        <v>-</v>
      </c>
      <c r="K136" s="249">
        <f>IF(M133="","",M133)</f>
        <v>5</v>
      </c>
      <c r="L136" s="506" t="str">
        <f>IF(N133="","",N133)</f>
        <v>-</v>
      </c>
      <c r="M136" s="471"/>
      <c r="N136" s="472"/>
      <c r="O136" s="472"/>
      <c r="P136" s="473"/>
      <c r="Q136" s="261">
        <v>15</v>
      </c>
      <c r="R136" s="246" t="str">
        <f t="shared" si="21"/>
        <v>-</v>
      </c>
      <c r="S136" s="262">
        <v>9</v>
      </c>
      <c r="T136" s="512"/>
      <c r="U136" s="383">
        <f>Z135</f>
        <v>2</v>
      </c>
      <c r="V136" s="384" t="s">
        <v>27</v>
      </c>
      <c r="W136" s="384">
        <f>AA135</f>
        <v>1</v>
      </c>
      <c r="X136" s="385" t="s">
        <v>28</v>
      </c>
      <c r="Y136" s="269"/>
      <c r="Z136" s="273"/>
      <c r="AA136" s="274"/>
      <c r="AB136" s="273"/>
      <c r="AC136" s="274"/>
      <c r="AD136" s="281"/>
      <c r="AE136" s="274"/>
      <c r="AF136" s="274"/>
      <c r="AG136" s="281"/>
      <c r="AH136" s="209"/>
      <c r="AI136" s="210"/>
      <c r="AJ136" s="68"/>
      <c r="AK136" s="36"/>
      <c r="AL136" s="68"/>
      <c r="AM136" s="68"/>
      <c r="AN136" s="107"/>
      <c r="AO136" s="109" t="s">
        <v>144</v>
      </c>
      <c r="AP136" s="248">
        <f>IF(AZ130="","",AZ130)</f>
        <v>8</v>
      </c>
      <c r="AQ136" s="251" t="str">
        <f t="shared" si="25"/>
        <v>-</v>
      </c>
      <c r="AR136" s="249">
        <f>IF(AX130="","",AX130)</f>
        <v>15</v>
      </c>
      <c r="AS136" s="506" t="str">
        <f>IF(AU133="","",AU133)</f>
        <v/>
      </c>
      <c r="AT136" s="264" t="str">
        <f>IF(AZ133="","",AZ133)</f>
        <v/>
      </c>
      <c r="AU136" s="246" t="str">
        <f t="shared" si="27"/>
        <v/>
      </c>
      <c r="AV136" s="249" t="str">
        <f>IF(AX133="","",AX133)</f>
        <v/>
      </c>
      <c r="AW136" s="506" t="str">
        <f>IF(AY133="","",AY133)</f>
        <v/>
      </c>
      <c r="AX136" s="471"/>
      <c r="AY136" s="472"/>
      <c r="AZ136" s="472"/>
      <c r="BA136" s="473"/>
      <c r="BB136" s="261"/>
      <c r="BC136" s="246" t="str">
        <f t="shared" si="23"/>
        <v/>
      </c>
      <c r="BD136" s="262"/>
      <c r="BE136" s="512"/>
      <c r="BF136" s="383">
        <f>BK135</f>
        <v>0</v>
      </c>
      <c r="BG136" s="384" t="s">
        <v>27</v>
      </c>
      <c r="BH136" s="384">
        <f>BL135</f>
        <v>3</v>
      </c>
      <c r="BI136" s="385" t="s">
        <v>28</v>
      </c>
      <c r="BJ136" s="269"/>
      <c r="BK136" s="273"/>
      <c r="BL136" s="274"/>
      <c r="BM136" s="273"/>
      <c r="BN136" s="274"/>
      <c r="BO136" s="281"/>
      <c r="BP136" s="274"/>
      <c r="BQ136" s="274"/>
      <c r="BR136" s="281"/>
      <c r="BS136" s="209"/>
      <c r="BT136" s="210"/>
      <c r="BX136" s="38"/>
      <c r="BY136" s="38"/>
    </row>
    <row r="137" spans="1:77" ht="13.05" customHeight="1" x14ac:dyDescent="0.15">
      <c r="A137" s="63"/>
      <c r="B137" s="63"/>
      <c r="C137" s="112" t="s">
        <v>151</v>
      </c>
      <c r="D137" s="113" t="s">
        <v>85</v>
      </c>
      <c r="E137" s="245">
        <f>IF(S128="","",S128)</f>
        <v>7</v>
      </c>
      <c r="F137" s="246" t="str">
        <f t="shared" si="24"/>
        <v>-</v>
      </c>
      <c r="G137" s="247">
        <f>IF(Q128="","",Q128)</f>
        <v>15</v>
      </c>
      <c r="H137" s="488" t="str">
        <f>IF(T128="","",IF(T128="○","×",IF(T128="×","○")))</f>
        <v>×</v>
      </c>
      <c r="I137" s="263">
        <f>IF(S131="","",S131)</f>
        <v>12</v>
      </c>
      <c r="J137" s="250" t="str">
        <f t="shared" si="26"/>
        <v>-</v>
      </c>
      <c r="K137" s="247">
        <f>IF(Q131="","",Q131)</f>
        <v>15</v>
      </c>
      <c r="L137" s="488" t="str">
        <f>IF(T131="","",IF(T131="○","×",IF(T131="×","○")))</f>
        <v>×</v>
      </c>
      <c r="M137" s="265">
        <f>IF(S134="","",S134)</f>
        <v>10</v>
      </c>
      <c r="N137" s="246" t="str">
        <f>IF(M137="","","-")</f>
        <v>-</v>
      </c>
      <c r="O137" s="266">
        <f>IF(Q134="","",Q134)</f>
        <v>15</v>
      </c>
      <c r="P137" s="488" t="str">
        <f>IF(T134="","",IF(T134="○","×",IF(T134="×","○")))</f>
        <v>×</v>
      </c>
      <c r="Q137" s="465"/>
      <c r="R137" s="466"/>
      <c r="S137" s="466"/>
      <c r="T137" s="474"/>
      <c r="U137" s="431">
        <f>RANK(AH138,AH129:AH138)</f>
        <v>4</v>
      </c>
      <c r="V137" s="432"/>
      <c r="W137" s="432"/>
      <c r="X137" s="433"/>
      <c r="Y137" s="269"/>
      <c r="Z137" s="275"/>
      <c r="AA137" s="276"/>
      <c r="AB137" s="275"/>
      <c r="AC137" s="276"/>
      <c r="AD137" s="277"/>
      <c r="AE137" s="276"/>
      <c r="AF137" s="276"/>
      <c r="AG137" s="277"/>
      <c r="AH137" s="209"/>
      <c r="AI137" s="210"/>
      <c r="AJ137" s="68"/>
      <c r="AK137" s="36"/>
      <c r="AL137" s="68"/>
      <c r="AM137" s="68"/>
      <c r="AN137" s="112" t="s">
        <v>152</v>
      </c>
      <c r="AO137" s="125" t="s">
        <v>153</v>
      </c>
      <c r="AP137" s="245">
        <f>IF(BD128="","",BD128)</f>
        <v>15</v>
      </c>
      <c r="AQ137" s="246" t="str">
        <f t="shared" si="25"/>
        <v>-</v>
      </c>
      <c r="AR137" s="247">
        <f>IF(BB128="","",BB128)</f>
        <v>12</v>
      </c>
      <c r="AS137" s="488" t="str">
        <f>IF(BE128="","",IF(BE128="○","×",IF(BE128="×","○")))</f>
        <v>×</v>
      </c>
      <c r="AT137" s="263">
        <f>IF(BD131="","",BD131)</f>
        <v>11</v>
      </c>
      <c r="AU137" s="250" t="str">
        <f t="shared" si="27"/>
        <v>-</v>
      </c>
      <c r="AV137" s="247">
        <f>IF(BB131="","",BB131)</f>
        <v>15</v>
      </c>
      <c r="AW137" s="488" t="str">
        <f>IF(BE131="","",IF(BE131="○","×",IF(BE131="×","○")))</f>
        <v>×</v>
      </c>
      <c r="AX137" s="265">
        <f>IF(BD134="","",BD134)</f>
        <v>18</v>
      </c>
      <c r="AY137" s="246" t="str">
        <f>IF(AX137="","","-")</f>
        <v>-</v>
      </c>
      <c r="AZ137" s="266">
        <f>IF(BB134="","",BB134)</f>
        <v>16</v>
      </c>
      <c r="BA137" s="488" t="str">
        <f>IF(BE134="","",IF(BE134="○","×",IF(BE134="×","○")))</f>
        <v>○</v>
      </c>
      <c r="BB137" s="465"/>
      <c r="BC137" s="466"/>
      <c r="BD137" s="466"/>
      <c r="BE137" s="474"/>
      <c r="BF137" s="431">
        <f>RANK(BS138,BS129:BS138)</f>
        <v>3</v>
      </c>
      <c r="BG137" s="432"/>
      <c r="BH137" s="432"/>
      <c r="BI137" s="433"/>
      <c r="BJ137" s="269"/>
      <c r="BK137" s="275"/>
      <c r="BL137" s="276"/>
      <c r="BM137" s="275"/>
      <c r="BN137" s="276"/>
      <c r="BO137" s="277"/>
      <c r="BP137" s="276"/>
      <c r="BQ137" s="276"/>
      <c r="BR137" s="277"/>
      <c r="BS137" s="209"/>
      <c r="BT137" s="210"/>
      <c r="BX137" s="38"/>
      <c r="BY137" s="38"/>
    </row>
    <row r="138" spans="1:77" ht="13.05" customHeight="1" x14ac:dyDescent="0.15">
      <c r="A138" s="63"/>
      <c r="B138" s="63"/>
      <c r="C138" s="107" t="s">
        <v>154</v>
      </c>
      <c r="D138" s="114" t="s">
        <v>85</v>
      </c>
      <c r="E138" s="245">
        <f>IF(S129="","",S129)</f>
        <v>16</v>
      </c>
      <c r="F138" s="246" t="str">
        <f t="shared" si="24"/>
        <v>-</v>
      </c>
      <c r="G138" s="247">
        <f>IF(Q129="","",Q129)</f>
        <v>14</v>
      </c>
      <c r="H138" s="489" t="str">
        <f>IF(J135="","",J135)</f>
        <v>-</v>
      </c>
      <c r="I138" s="263">
        <f>IF(S132="","",S132)</f>
        <v>15</v>
      </c>
      <c r="J138" s="246" t="str">
        <f t="shared" si="26"/>
        <v>-</v>
      </c>
      <c r="K138" s="247">
        <f>IF(Q132="","",Q132)</f>
        <v>8</v>
      </c>
      <c r="L138" s="489" t="str">
        <f>IF(N135="","",N135)</f>
        <v/>
      </c>
      <c r="M138" s="263">
        <f>IF(S135="","",S135)</f>
        <v>15</v>
      </c>
      <c r="N138" s="246" t="str">
        <f>IF(M138="","","-")</f>
        <v>-</v>
      </c>
      <c r="O138" s="247">
        <f>IF(Q135="","",Q135)</f>
        <v>12</v>
      </c>
      <c r="P138" s="489" t="str">
        <f>IF(R135="","",R135)</f>
        <v>-</v>
      </c>
      <c r="Q138" s="468"/>
      <c r="R138" s="469"/>
      <c r="S138" s="469"/>
      <c r="T138" s="475"/>
      <c r="U138" s="434"/>
      <c r="V138" s="435"/>
      <c r="W138" s="435"/>
      <c r="X138" s="436"/>
      <c r="Y138" s="269"/>
      <c r="Z138" s="273">
        <f>COUNTIF(E137:T139,"○")</f>
        <v>0</v>
      </c>
      <c r="AA138" s="274">
        <f>COUNTIF(E137:T139,"×")</f>
        <v>3</v>
      </c>
      <c r="AB138" s="278">
        <f>(IF((E137&gt;G137),1,0))+(IF((E138&gt;G138),1,0))+(IF((E139&gt;G139),1,0))+(IF((I137&gt;K137),1,0))+(IF((I138&gt;K138),1,0))+(IF((I139&gt;K139),1,0))+(IF((M137&gt;O137),1,0))+(IF((M138&gt;O138),1,0))+(IF((M139&gt;O139),1,0))+(IF((Q137&gt;S137),1,0))+(IF((Q138&gt;S138),1,0))+(IF((Q139&gt;S139),1,0))</f>
        <v>3</v>
      </c>
      <c r="AC138" s="279">
        <f>(IF((E137&lt;G137),1,0))+(IF((E138&lt;G138),1,0))+(IF((E139&lt;G139),1,0))+(IF((I137&lt;K137),1,0))+(IF((I138&lt;K138),1,0))+(IF((I139&lt;K139),1,0))+(IF((M137&lt;O137),1,0))+(IF((M138&lt;O138),1,0))+(IF((M139&lt;O139),1,0))+(IF((Q137&lt;S137),1,0))+(IF((Q138&lt;S138),1,0))+(IF((Q139&lt;S139),1,0))</f>
        <v>6</v>
      </c>
      <c r="AD138" s="280">
        <f>AB138-AC138</f>
        <v>-3</v>
      </c>
      <c r="AE138" s="274">
        <f>SUM(E137:E139,I137:I139,M137:M139,Q137:Q139)</f>
        <v>108</v>
      </c>
      <c r="AF138" s="274">
        <f>SUM(G137:G139,K137:K139,O137:O139,S137:S139)</f>
        <v>125</v>
      </c>
      <c r="AG138" s="281">
        <f>AE138-AF138</f>
        <v>-17</v>
      </c>
      <c r="AH138" s="451">
        <f>(Z138-AA138)*1000+(AD138)*100+AG138</f>
        <v>-3317</v>
      </c>
      <c r="AI138" s="452"/>
      <c r="AJ138" s="68"/>
      <c r="AK138" s="36"/>
      <c r="AL138" s="68"/>
      <c r="AM138" s="68"/>
      <c r="AN138" s="107" t="s">
        <v>155</v>
      </c>
      <c r="AO138" s="108" t="s">
        <v>153</v>
      </c>
      <c r="AP138" s="245">
        <f>IF(BD129="","",BD129)</f>
        <v>9</v>
      </c>
      <c r="AQ138" s="246" t="str">
        <f t="shared" si="25"/>
        <v>-</v>
      </c>
      <c r="AR138" s="247">
        <f>IF(BB129="","",BB129)</f>
        <v>15</v>
      </c>
      <c r="AS138" s="489" t="str">
        <f>IF(AU135="","",AU135)</f>
        <v>-</v>
      </c>
      <c r="AT138" s="263">
        <f>IF(BD132="","",BD132)</f>
        <v>9</v>
      </c>
      <c r="AU138" s="246" t="str">
        <f t="shared" si="27"/>
        <v>-</v>
      </c>
      <c r="AV138" s="247">
        <f>IF(BB132="","",BB132)</f>
        <v>15</v>
      </c>
      <c r="AW138" s="489" t="str">
        <f>IF(AY135="","",AY135)</f>
        <v/>
      </c>
      <c r="AX138" s="263">
        <f>IF(BD135="","",BD135)</f>
        <v>15</v>
      </c>
      <c r="AY138" s="246" t="str">
        <f>IF(AX138="","","-")</f>
        <v>-</v>
      </c>
      <c r="AZ138" s="247">
        <f>IF(BB135="","",BB135)</f>
        <v>12</v>
      </c>
      <c r="BA138" s="489" t="str">
        <f>IF(BC135="","",BC135)</f>
        <v>-</v>
      </c>
      <c r="BB138" s="468"/>
      <c r="BC138" s="469"/>
      <c r="BD138" s="469"/>
      <c r="BE138" s="475"/>
      <c r="BF138" s="434"/>
      <c r="BG138" s="435"/>
      <c r="BH138" s="435"/>
      <c r="BI138" s="436"/>
      <c r="BJ138" s="269"/>
      <c r="BK138" s="273">
        <f>COUNTIF(AP137:BE139,"○")</f>
        <v>1</v>
      </c>
      <c r="BL138" s="274">
        <f>COUNTIF(AP137:BE139,"×")</f>
        <v>2</v>
      </c>
      <c r="BM138" s="278">
        <f>(IF((AP137&gt;AR137),1,0))+(IF((AP138&gt;AR138),1,0))+(IF((AP139&gt;AR139),1,0))+(IF((AT137&gt;AV137),1,0))+(IF((AT138&gt;AV138),1,0))+(IF((AT139&gt;AV139),1,0))+(IF((AX137&gt;AZ137),1,0))+(IF((AX138&gt;AZ138),1,0))+(IF((AX139&gt;AZ139),1,0))+(IF((BB137&gt;BD137),1,0))+(IF((BB138&gt;BD138),1,0))+(IF((BB139&gt;BD139),1,0))</f>
        <v>3</v>
      </c>
      <c r="BN138" s="279">
        <f>(IF((AP137&lt;AR137),1,0))+(IF((AP138&lt;AR138),1,0))+(IF((AP139&lt;AR139),1,0))+(IF((AT137&lt;AV137),1,0))+(IF((AT138&lt;AV138),1,0))+(IF((AT139&lt;AV139),1,0))+(IF((AX137&lt;AZ137),1,0))+(IF((AX138&lt;AZ138),1,0))+(IF((AX139&lt;AZ139),1,0))+(IF((BB137&lt;BD137),1,0))+(IF((BB138&lt;BD138),1,0))+(IF((BB139&lt;BD139),1,0))</f>
        <v>4</v>
      </c>
      <c r="BO138" s="280">
        <f>BM138-BN138</f>
        <v>-1</v>
      </c>
      <c r="BP138" s="274">
        <f>SUM(AP137:AP139,AT137:AT139,AX137:AX139,BB137:BB139)</f>
        <v>82</v>
      </c>
      <c r="BQ138" s="274">
        <f>SUM(AR137:AR139,AV137:AV139,AZ137:AZ139,BD137:BD139)</f>
        <v>100</v>
      </c>
      <c r="BR138" s="281">
        <f>BP138-BQ138</f>
        <v>-18</v>
      </c>
      <c r="BS138" s="451">
        <f>(BK138-BL138)*1000+(BO138)*100+BR138</f>
        <v>-1118</v>
      </c>
      <c r="BT138" s="452"/>
      <c r="BX138" s="38"/>
      <c r="BY138" s="38"/>
    </row>
    <row r="139" spans="1:77" ht="13.05" customHeight="1" x14ac:dyDescent="0.15">
      <c r="A139" s="68"/>
      <c r="B139" s="68"/>
      <c r="C139" s="115"/>
      <c r="D139" s="62" t="s">
        <v>90</v>
      </c>
      <c r="E139" s="252">
        <f>IF(S130="","",S130)</f>
        <v>10</v>
      </c>
      <c r="F139" s="253" t="str">
        <f t="shared" si="24"/>
        <v>-</v>
      </c>
      <c r="G139" s="254">
        <f>IF(Q130="","",Q130)</f>
        <v>15</v>
      </c>
      <c r="H139" s="490" t="str">
        <f>IF(J136="","",J136)</f>
        <v>-</v>
      </c>
      <c r="I139" s="267">
        <f>IF(S133="","",S133)</f>
        <v>14</v>
      </c>
      <c r="J139" s="253" t="str">
        <f t="shared" si="26"/>
        <v>-</v>
      </c>
      <c r="K139" s="254">
        <f>IF(Q133="","",Q133)</f>
        <v>16</v>
      </c>
      <c r="L139" s="490" t="str">
        <f>IF(N136="","",N136)</f>
        <v/>
      </c>
      <c r="M139" s="267">
        <f>IF(S136="","",S136)</f>
        <v>9</v>
      </c>
      <c r="N139" s="253" t="str">
        <f>IF(M139="","","-")</f>
        <v>-</v>
      </c>
      <c r="O139" s="254">
        <f>IF(Q136="","",Q136)</f>
        <v>15</v>
      </c>
      <c r="P139" s="490" t="str">
        <f>IF(R136="","",R136)</f>
        <v>-</v>
      </c>
      <c r="Q139" s="476"/>
      <c r="R139" s="477"/>
      <c r="S139" s="477"/>
      <c r="T139" s="478"/>
      <c r="U139" s="2">
        <f>Z138</f>
        <v>0</v>
      </c>
      <c r="V139" s="22" t="s">
        <v>27</v>
      </c>
      <c r="W139" s="22">
        <f>AA138</f>
        <v>3</v>
      </c>
      <c r="X139" s="23" t="s">
        <v>28</v>
      </c>
      <c r="Y139" s="269"/>
      <c r="Z139" s="282"/>
      <c r="AA139" s="283"/>
      <c r="AB139" s="282"/>
      <c r="AC139" s="283"/>
      <c r="AD139" s="284"/>
      <c r="AE139" s="283"/>
      <c r="AF139" s="283"/>
      <c r="AG139" s="284"/>
      <c r="AH139" s="285"/>
      <c r="AI139" s="286"/>
      <c r="AJ139" s="68"/>
      <c r="AK139" s="36"/>
      <c r="AL139" s="68"/>
      <c r="AM139" s="68"/>
      <c r="AN139" s="115"/>
      <c r="AO139" s="62" t="s">
        <v>156</v>
      </c>
      <c r="AP139" s="252">
        <f>IF(BD130="","",BD130)</f>
        <v>5</v>
      </c>
      <c r="AQ139" s="253" t="str">
        <f t="shared" si="25"/>
        <v>-</v>
      </c>
      <c r="AR139" s="254">
        <f>IF(BB130="","",BB130)</f>
        <v>15</v>
      </c>
      <c r="AS139" s="490" t="str">
        <f>IF(AU136="","",AU136)</f>
        <v/>
      </c>
      <c r="AT139" s="267" t="str">
        <f>IF(BD133="","",BD133)</f>
        <v/>
      </c>
      <c r="AU139" s="253" t="str">
        <f t="shared" si="27"/>
        <v/>
      </c>
      <c r="AV139" s="254" t="str">
        <f>IF(BB133="","",BB133)</f>
        <v/>
      </c>
      <c r="AW139" s="490" t="str">
        <f>IF(AY136="","",AY136)</f>
        <v/>
      </c>
      <c r="AX139" s="267" t="str">
        <f>IF(BD136="","",BD136)</f>
        <v/>
      </c>
      <c r="AY139" s="253" t="str">
        <f>IF(AX139="","","-")</f>
        <v/>
      </c>
      <c r="AZ139" s="254" t="str">
        <f>IF(BB136="","",BB136)</f>
        <v/>
      </c>
      <c r="BA139" s="490" t="str">
        <f>IF(BC136="","",BC136)</f>
        <v/>
      </c>
      <c r="BB139" s="476"/>
      <c r="BC139" s="477"/>
      <c r="BD139" s="477"/>
      <c r="BE139" s="478"/>
      <c r="BF139" s="386">
        <f>BK138</f>
        <v>1</v>
      </c>
      <c r="BG139" s="387" t="s">
        <v>27</v>
      </c>
      <c r="BH139" s="387">
        <f>BL138</f>
        <v>2</v>
      </c>
      <c r="BI139" s="388" t="s">
        <v>28</v>
      </c>
      <c r="BJ139" s="269"/>
      <c r="BK139" s="282"/>
      <c r="BL139" s="283"/>
      <c r="BM139" s="282"/>
      <c r="BN139" s="283"/>
      <c r="BO139" s="284"/>
      <c r="BP139" s="283"/>
      <c r="BQ139" s="283"/>
      <c r="BR139" s="284"/>
      <c r="BS139" s="285"/>
      <c r="BT139" s="286"/>
      <c r="BX139" s="38"/>
      <c r="BY139" s="38"/>
    </row>
    <row r="140" spans="1:77" ht="13.05" customHeight="1" x14ac:dyDescent="0.2">
      <c r="A140" s="68"/>
      <c r="B140" s="68"/>
      <c r="C140" s="116"/>
      <c r="D140" s="67"/>
      <c r="E140" s="117"/>
      <c r="F140" s="118"/>
      <c r="G140" s="117"/>
      <c r="H140" s="117"/>
      <c r="I140" s="119"/>
      <c r="J140" s="120"/>
      <c r="K140" s="119"/>
      <c r="L140" s="119"/>
      <c r="M140" s="119"/>
      <c r="N140" s="120"/>
      <c r="O140" s="119"/>
      <c r="P140" s="119"/>
      <c r="Q140" s="119"/>
      <c r="R140" s="119"/>
      <c r="S140" s="119"/>
      <c r="T140" s="119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  <c r="AJ140" s="68"/>
      <c r="AK140" s="36"/>
      <c r="AL140" s="68"/>
      <c r="AM140" s="68"/>
      <c r="AN140" s="116"/>
      <c r="AO140" s="67"/>
      <c r="AP140" s="117"/>
      <c r="AQ140" s="118"/>
      <c r="AR140" s="117"/>
      <c r="AS140" s="117"/>
      <c r="AT140" s="119"/>
      <c r="AU140" s="120"/>
      <c r="AV140" s="119"/>
      <c r="AW140" s="119"/>
      <c r="AX140" s="119"/>
      <c r="AY140" s="120"/>
      <c r="AZ140" s="119"/>
      <c r="BA140" s="119"/>
      <c r="BB140" s="119"/>
      <c r="BC140" s="119"/>
      <c r="BD140" s="119"/>
      <c r="BE140" s="119"/>
      <c r="BF140" s="93"/>
      <c r="BG140" s="93"/>
      <c r="BH140" s="93"/>
      <c r="BI140" s="93"/>
      <c r="BJ140" s="68"/>
    </row>
    <row r="141" spans="1:77" ht="13.05" customHeight="1" x14ac:dyDescent="0.15">
      <c r="A141" s="61"/>
      <c r="B141" s="61"/>
      <c r="C141" s="457" t="s">
        <v>157</v>
      </c>
      <c r="D141" s="458"/>
      <c r="E141" s="491" t="str">
        <f>C143</f>
        <v>眞鍋音羽</v>
      </c>
      <c r="F141" s="492"/>
      <c r="G141" s="492"/>
      <c r="H141" s="493"/>
      <c r="I141" s="494" t="str">
        <f>C146</f>
        <v>柚山　治</v>
      </c>
      <c r="J141" s="492"/>
      <c r="K141" s="492"/>
      <c r="L141" s="493"/>
      <c r="M141" s="494" t="str">
        <f>C149</f>
        <v>安藤和輝</v>
      </c>
      <c r="N141" s="492"/>
      <c r="O141" s="492"/>
      <c r="P141" s="493"/>
      <c r="Q141" s="494" t="str">
        <f>C152</f>
        <v>宮崎慶季</v>
      </c>
      <c r="R141" s="492"/>
      <c r="S141" s="492"/>
      <c r="T141" s="495"/>
      <c r="U141" s="496" t="s">
        <v>22</v>
      </c>
      <c r="V141" s="497"/>
      <c r="W141" s="497"/>
      <c r="X141" s="498"/>
      <c r="Y141" s="269"/>
      <c r="Z141" s="499" t="s">
        <v>23</v>
      </c>
      <c r="AA141" s="500"/>
      <c r="AB141" s="499" t="s">
        <v>24</v>
      </c>
      <c r="AC141" s="501"/>
      <c r="AD141" s="500"/>
      <c r="AE141" s="502" t="s">
        <v>25</v>
      </c>
      <c r="AF141" s="503"/>
      <c r="AG141" s="504"/>
      <c r="AH141" s="269"/>
      <c r="AI141" s="269"/>
      <c r="AJ141" s="68"/>
      <c r="AK141" s="68"/>
      <c r="AL141" s="68"/>
      <c r="AM141" s="68"/>
      <c r="AN141" s="457" t="s">
        <v>158</v>
      </c>
      <c r="AO141" s="458"/>
      <c r="AP141" s="491" t="str">
        <f>AN143</f>
        <v>山内慎也</v>
      </c>
      <c r="AQ141" s="492"/>
      <c r="AR141" s="492"/>
      <c r="AS141" s="493"/>
      <c r="AT141" s="494" t="str">
        <f>AN146</f>
        <v>久保大樹</v>
      </c>
      <c r="AU141" s="492"/>
      <c r="AV141" s="492"/>
      <c r="AW141" s="493"/>
      <c r="AX141" s="494" t="str">
        <f>AN149</f>
        <v>大本　宙</v>
      </c>
      <c r="AY141" s="492"/>
      <c r="AZ141" s="492"/>
      <c r="BA141" s="493"/>
      <c r="BB141" s="494" t="str">
        <f>AN152</f>
        <v>佐々木駿丞</v>
      </c>
      <c r="BC141" s="492"/>
      <c r="BD141" s="492"/>
      <c r="BE141" s="495"/>
      <c r="BF141" s="593" t="s">
        <v>22</v>
      </c>
      <c r="BG141" s="594"/>
      <c r="BH141" s="594"/>
      <c r="BI141" s="595"/>
      <c r="BJ141" s="269"/>
      <c r="BK141" s="499" t="s">
        <v>23</v>
      </c>
      <c r="BL141" s="500"/>
      <c r="BM141" s="499" t="s">
        <v>24</v>
      </c>
      <c r="BN141" s="501"/>
      <c r="BO141" s="500"/>
      <c r="BP141" s="502" t="s">
        <v>25</v>
      </c>
      <c r="BQ141" s="503"/>
      <c r="BR141" s="504"/>
      <c r="BS141" s="269"/>
      <c r="BT141" s="269"/>
      <c r="BU141" s="38"/>
      <c r="BV141" s="38"/>
      <c r="BW141" s="38"/>
      <c r="BX141" s="38"/>
      <c r="BY141" s="38"/>
    </row>
    <row r="142" spans="1:77" ht="13.05" customHeight="1" x14ac:dyDescent="0.15">
      <c r="A142" s="61"/>
      <c r="B142" s="61"/>
      <c r="C142" s="459"/>
      <c r="D142" s="460"/>
      <c r="E142" s="461" t="str">
        <f>C144</f>
        <v>沖田　理</v>
      </c>
      <c r="F142" s="462"/>
      <c r="G142" s="462"/>
      <c r="H142" s="463"/>
      <c r="I142" s="464" t="str">
        <f>C147</f>
        <v>船橋雅志</v>
      </c>
      <c r="J142" s="462"/>
      <c r="K142" s="462"/>
      <c r="L142" s="463"/>
      <c r="M142" s="464" t="str">
        <f>C150</f>
        <v>脇田まゆみ</v>
      </c>
      <c r="N142" s="462"/>
      <c r="O142" s="462"/>
      <c r="P142" s="463"/>
      <c r="Q142" s="464" t="str">
        <f>C153</f>
        <v>白川律稀</v>
      </c>
      <c r="R142" s="462"/>
      <c r="S142" s="462"/>
      <c r="T142" s="507"/>
      <c r="U142" s="508" t="s">
        <v>26</v>
      </c>
      <c r="V142" s="509"/>
      <c r="W142" s="509"/>
      <c r="X142" s="510"/>
      <c r="Y142" s="269"/>
      <c r="Z142" s="270" t="s">
        <v>27</v>
      </c>
      <c r="AA142" s="272" t="s">
        <v>28</v>
      </c>
      <c r="AB142" s="270" t="s">
        <v>29</v>
      </c>
      <c r="AC142" s="272" t="s">
        <v>30</v>
      </c>
      <c r="AD142" s="271" t="s">
        <v>31</v>
      </c>
      <c r="AE142" s="272" t="s">
        <v>29</v>
      </c>
      <c r="AF142" s="272" t="s">
        <v>30</v>
      </c>
      <c r="AG142" s="271" t="s">
        <v>31</v>
      </c>
      <c r="AH142" s="269"/>
      <c r="AI142" s="269"/>
      <c r="AJ142" s="68"/>
      <c r="AK142" s="68"/>
      <c r="AL142" s="68"/>
      <c r="AM142" s="68"/>
      <c r="AN142" s="459"/>
      <c r="AO142" s="460"/>
      <c r="AP142" s="461" t="str">
        <f>AN144</f>
        <v>角田裕孝</v>
      </c>
      <c r="AQ142" s="462"/>
      <c r="AR142" s="462"/>
      <c r="AS142" s="463"/>
      <c r="AT142" s="464" t="str">
        <f>AN147</f>
        <v>齊藤祐作</v>
      </c>
      <c r="AU142" s="462"/>
      <c r="AV142" s="462"/>
      <c r="AW142" s="463"/>
      <c r="AX142" s="464" t="str">
        <f>AN150</f>
        <v>高岡昂也</v>
      </c>
      <c r="AY142" s="462"/>
      <c r="AZ142" s="462"/>
      <c r="BA142" s="463"/>
      <c r="BB142" s="464" t="str">
        <f>AN153</f>
        <v>梶田季桜</v>
      </c>
      <c r="BC142" s="462"/>
      <c r="BD142" s="462"/>
      <c r="BE142" s="507"/>
      <c r="BF142" s="508" t="s">
        <v>26</v>
      </c>
      <c r="BG142" s="509"/>
      <c r="BH142" s="509"/>
      <c r="BI142" s="510"/>
      <c r="BJ142" s="269"/>
      <c r="BK142" s="270" t="s">
        <v>27</v>
      </c>
      <c r="BL142" s="272" t="s">
        <v>28</v>
      </c>
      <c r="BM142" s="270" t="s">
        <v>29</v>
      </c>
      <c r="BN142" s="272" t="s">
        <v>30</v>
      </c>
      <c r="BO142" s="271" t="s">
        <v>31</v>
      </c>
      <c r="BP142" s="272" t="s">
        <v>29</v>
      </c>
      <c r="BQ142" s="272" t="s">
        <v>30</v>
      </c>
      <c r="BR142" s="271" t="s">
        <v>31</v>
      </c>
      <c r="BS142" s="269"/>
      <c r="BT142" s="269"/>
      <c r="BU142" s="38"/>
      <c r="BV142" s="38"/>
      <c r="BW142" s="38"/>
      <c r="BX142" s="38"/>
      <c r="BY142" s="38"/>
    </row>
    <row r="143" spans="1:77" ht="13.05" customHeight="1" x14ac:dyDescent="0.15">
      <c r="A143" s="63"/>
      <c r="B143" s="63"/>
      <c r="C143" s="103" t="s">
        <v>159</v>
      </c>
      <c r="D143" s="111" t="s">
        <v>160</v>
      </c>
      <c r="E143" s="479"/>
      <c r="F143" s="480"/>
      <c r="G143" s="480"/>
      <c r="H143" s="481"/>
      <c r="I143" s="255">
        <v>18</v>
      </c>
      <c r="J143" s="246" t="str">
        <f>IF(I143="","","-")</f>
        <v>-</v>
      </c>
      <c r="K143" s="256">
        <v>16</v>
      </c>
      <c r="L143" s="484" t="str">
        <f>IF(I143&lt;&gt;"",IF(I143&gt;K143,IF(I144&gt;K144,"○",IF(I145&gt;K145,"○","×")),IF(I144&gt;K144,IF(I145&gt;K145,"○","×"),"×")),"")</f>
        <v>○</v>
      </c>
      <c r="M143" s="257">
        <v>7</v>
      </c>
      <c r="N143" s="258" t="str">
        <f t="shared" ref="N143:N148" si="28">IF(M143="","","-")</f>
        <v>-</v>
      </c>
      <c r="O143" s="259">
        <v>15</v>
      </c>
      <c r="P143" s="484" t="str">
        <f>IF(M143&lt;&gt;"",IF(M143&gt;O143,IF(M144&gt;O144,"○",IF(M145&gt;O145,"○","×")),IF(M144&gt;O144,IF(M145&gt;O145,"○","×"),"×")),"")</f>
        <v>×</v>
      </c>
      <c r="Q143" s="268">
        <v>5</v>
      </c>
      <c r="R143" s="258" t="str">
        <f t="shared" ref="R143:R151" si="29">IF(Q143="","","-")</f>
        <v>-</v>
      </c>
      <c r="S143" s="256">
        <v>15</v>
      </c>
      <c r="T143" s="546" t="str">
        <f>IF(Q143&lt;&gt;"",IF(Q143&gt;S143,IF(Q144&gt;S144,"○",IF(Q145&gt;S145,"○","×")),IF(Q144&gt;S144,IF(Q145&gt;S145,"○","×"),"×")),"")</f>
        <v>×</v>
      </c>
      <c r="U143" s="431">
        <f>RANK(AH144,AH144:AH153)</f>
        <v>3</v>
      </c>
      <c r="V143" s="432"/>
      <c r="W143" s="432"/>
      <c r="X143" s="433"/>
      <c r="Y143" s="269"/>
      <c r="Z143" s="273"/>
      <c r="AA143" s="274"/>
      <c r="AB143" s="275"/>
      <c r="AC143" s="276"/>
      <c r="AD143" s="277"/>
      <c r="AE143" s="274"/>
      <c r="AF143" s="274"/>
      <c r="AG143" s="281"/>
      <c r="AH143" s="269"/>
      <c r="AI143" s="269"/>
      <c r="AJ143" s="68"/>
      <c r="AK143" s="68"/>
      <c r="AL143" s="68"/>
      <c r="AM143" s="68"/>
      <c r="AN143" s="103" t="s">
        <v>161</v>
      </c>
      <c r="AO143" s="111" t="s">
        <v>162</v>
      </c>
      <c r="AP143" s="479"/>
      <c r="AQ143" s="480"/>
      <c r="AR143" s="480"/>
      <c r="AS143" s="481"/>
      <c r="AT143" s="255">
        <v>7</v>
      </c>
      <c r="AU143" s="246" t="str">
        <f>IF(AT143="","","-")</f>
        <v>-</v>
      </c>
      <c r="AV143" s="256">
        <v>15</v>
      </c>
      <c r="AW143" s="484" t="str">
        <f>IF(AT143&lt;&gt;"",IF(AT143&gt;AV143,IF(AT144&gt;AV144,"○",IF(AT145&gt;AV145,"○","×")),IF(AT144&gt;AV144,IF(AT145&gt;AV145,"○","×"),"×")),"")</f>
        <v>×</v>
      </c>
      <c r="AX143" s="257">
        <v>6</v>
      </c>
      <c r="AY143" s="258" t="str">
        <f t="shared" ref="AY143:AY148" si="30">IF(AX143="","","-")</f>
        <v>-</v>
      </c>
      <c r="AZ143" s="259">
        <v>15</v>
      </c>
      <c r="BA143" s="484" t="str">
        <f>IF(AX143&lt;&gt;"",IF(AX143&gt;AZ143,IF(AX144&gt;AZ144,"○",IF(AX145&gt;AZ145,"○","×")),IF(AX144&gt;AZ144,IF(AX145&gt;AZ145,"○","×"),"×")),"")</f>
        <v>×</v>
      </c>
      <c r="BB143" s="268">
        <v>12</v>
      </c>
      <c r="BC143" s="258" t="str">
        <f t="shared" ref="BC143:BC151" si="31">IF(BB143="","","-")</f>
        <v>-</v>
      </c>
      <c r="BD143" s="256">
        <v>15</v>
      </c>
      <c r="BE143" s="546" t="str">
        <f>IF(BB143&lt;&gt;"",IF(BB143&gt;BD143,IF(BB144&gt;BD144,"○",IF(BB145&gt;BD145,"○","×")),IF(BB144&gt;BD144,IF(BB145&gt;BD145,"○","×"),"×")),"")</f>
        <v>×</v>
      </c>
      <c r="BF143" s="431">
        <f>RANK(BS144,BS144:BS153)</f>
        <v>4</v>
      </c>
      <c r="BG143" s="432"/>
      <c r="BH143" s="432"/>
      <c r="BI143" s="433"/>
      <c r="BJ143" s="269"/>
      <c r="BK143" s="273"/>
      <c r="BL143" s="274"/>
      <c r="BM143" s="275"/>
      <c r="BN143" s="276"/>
      <c r="BO143" s="277"/>
      <c r="BP143" s="274"/>
      <c r="BQ143" s="274"/>
      <c r="BR143" s="281"/>
      <c r="BS143" s="269"/>
      <c r="BT143" s="269"/>
      <c r="BU143" s="38"/>
      <c r="BV143" s="38"/>
      <c r="BW143" s="38"/>
      <c r="BX143" s="38"/>
      <c r="BY143" s="38"/>
    </row>
    <row r="144" spans="1:77" ht="13.05" customHeight="1" x14ac:dyDescent="0.15">
      <c r="A144" s="63"/>
      <c r="B144" s="63"/>
      <c r="C144" s="103" t="s">
        <v>163</v>
      </c>
      <c r="D144" s="111" t="s">
        <v>160</v>
      </c>
      <c r="E144" s="482"/>
      <c r="F144" s="469"/>
      <c r="G144" s="469"/>
      <c r="H144" s="470"/>
      <c r="I144" s="257">
        <v>15</v>
      </c>
      <c r="J144" s="246" t="str">
        <f>IF(I144="","","-")</f>
        <v>-</v>
      </c>
      <c r="K144" s="260">
        <v>8</v>
      </c>
      <c r="L144" s="485"/>
      <c r="M144" s="257">
        <v>17</v>
      </c>
      <c r="N144" s="246" t="str">
        <f t="shared" si="28"/>
        <v>-</v>
      </c>
      <c r="O144" s="256">
        <v>19</v>
      </c>
      <c r="P144" s="485"/>
      <c r="Q144" s="257">
        <v>15</v>
      </c>
      <c r="R144" s="246" t="str">
        <f t="shared" si="29"/>
        <v>-</v>
      </c>
      <c r="S144" s="256">
        <v>13</v>
      </c>
      <c r="T144" s="511"/>
      <c r="U144" s="434"/>
      <c r="V144" s="435"/>
      <c r="W144" s="435"/>
      <c r="X144" s="436"/>
      <c r="Y144" s="269"/>
      <c r="Z144" s="273">
        <f>COUNTIF(E143:T145,"○")</f>
        <v>1</v>
      </c>
      <c r="AA144" s="274">
        <f>COUNTIF(E143:T145,"×")</f>
        <v>2</v>
      </c>
      <c r="AB144" s="278">
        <f>(IF((E143&gt;G143),1,0))+(IF((E144&gt;G144),1,0))+(IF((E145&gt;G145),1,0))+(IF((I143&gt;K143),1,0))+(IF((I144&gt;K144),1,0))+(IF((I145&gt;K145),1,0))+(IF((M143&gt;O143),1,0))+(IF((M144&gt;O144),1,0))+(IF((M145&gt;O145),1,0))+(IF((Q143&gt;S143),1,0))+(IF((Q144&gt;S144),1,0))+(IF((Q145&gt;S145),1,0))</f>
        <v>3</v>
      </c>
      <c r="AC144" s="279">
        <f>(IF((E143&lt;G143),1,0))+(IF((E144&lt;G144),1,0))+(IF((E145&lt;G145),1,0))+(IF((I143&lt;K143),1,0))+(IF((I144&lt;K144),1,0))+(IF((I145&lt;K145),1,0))+(IF((M143&lt;O143),1,0))+(IF((M144&lt;O144),1,0))+(IF((M145&lt;O145),1,0))+(IF((Q143&lt;S143),1,0))+(IF((Q144&lt;S144),1,0))+(IF((Q145&lt;S145),1,0))</f>
        <v>4</v>
      </c>
      <c r="AD144" s="280">
        <f>AB144-AC144</f>
        <v>-1</v>
      </c>
      <c r="AE144" s="274">
        <f>SUM(E143:E145,I143:I145,M143:M145,Q143:Q145)</f>
        <v>97</v>
      </c>
      <c r="AF144" s="274">
        <f>SUM(G143:G145,K143:K145,O143:O145,S143:S145)</f>
        <v>107</v>
      </c>
      <c r="AG144" s="281">
        <f>AE144-AF144</f>
        <v>-10</v>
      </c>
      <c r="AH144" s="451">
        <f>(Z144-AA144)*1000+(AD144)*100+AG144</f>
        <v>-1110</v>
      </c>
      <c r="AI144" s="452"/>
      <c r="AJ144" s="68"/>
      <c r="AK144" s="68"/>
      <c r="AL144" s="68"/>
      <c r="AM144" s="68"/>
      <c r="AN144" s="103" t="s">
        <v>164</v>
      </c>
      <c r="AO144" s="111" t="s">
        <v>165</v>
      </c>
      <c r="AP144" s="482"/>
      <c r="AQ144" s="469"/>
      <c r="AR144" s="469"/>
      <c r="AS144" s="470"/>
      <c r="AT144" s="257">
        <v>9</v>
      </c>
      <c r="AU144" s="246" t="str">
        <f>IF(AT144="","","-")</f>
        <v>-</v>
      </c>
      <c r="AV144" s="260">
        <v>15</v>
      </c>
      <c r="AW144" s="485"/>
      <c r="AX144" s="257">
        <v>15</v>
      </c>
      <c r="AY144" s="246" t="str">
        <f t="shared" si="30"/>
        <v>-</v>
      </c>
      <c r="AZ144" s="256">
        <v>13</v>
      </c>
      <c r="BA144" s="485"/>
      <c r="BB144" s="257">
        <v>11</v>
      </c>
      <c r="BC144" s="246" t="str">
        <f t="shared" si="31"/>
        <v>-</v>
      </c>
      <c r="BD144" s="256">
        <v>15</v>
      </c>
      <c r="BE144" s="511"/>
      <c r="BF144" s="434"/>
      <c r="BG144" s="435"/>
      <c r="BH144" s="435"/>
      <c r="BI144" s="436"/>
      <c r="BJ144" s="269"/>
      <c r="BK144" s="273">
        <f>COUNTIF(AP143:BE145,"○")</f>
        <v>0</v>
      </c>
      <c r="BL144" s="274">
        <f>COUNTIF(AP143:BE145,"×")</f>
        <v>3</v>
      </c>
      <c r="BM144" s="278">
        <f>(IF((AP143&gt;AR143),1,0))+(IF((AP144&gt;AR144),1,0))+(IF((AP145&gt;AR145),1,0))+(IF((AT143&gt;AV143),1,0))+(IF((AT144&gt;AV144),1,0))+(IF((AT145&gt;AV145),1,0))+(IF((AX143&gt;AZ143),1,0))+(IF((AX144&gt;AZ144),1,0))+(IF((AX145&gt;AZ145),1,0))+(IF((BB143&gt;BD143),1,0))+(IF((BB144&gt;BD144),1,0))+(IF((BB145&gt;BD145),1,0))</f>
        <v>1</v>
      </c>
      <c r="BN144" s="279">
        <f>(IF((AP143&lt;AR143),1,0))+(IF((AP144&lt;AR144),1,0))+(IF((AP145&lt;AR145),1,0))+(IF((AT143&lt;AV143),1,0))+(IF((AT144&lt;AV144),1,0))+(IF((AT145&lt;AV145),1,0))+(IF((AX143&lt;AZ143),1,0))+(IF((AX144&lt;AZ144),1,0))+(IF((AX145&lt;AZ145),1,0))+(IF((BB143&lt;BD143),1,0))+(IF((BB144&lt;BD144),1,0))+(IF((BB145&lt;BD145),1,0))</f>
        <v>6</v>
      </c>
      <c r="BO144" s="280">
        <f>BM144-BN144</f>
        <v>-5</v>
      </c>
      <c r="BP144" s="274">
        <f>SUM(AP143:AP145,AT143:AT145,AX143:AX145,BB143:BB145)</f>
        <v>70</v>
      </c>
      <c r="BQ144" s="274">
        <f>SUM(AR143:AR145,AV143:AV145,AZ143:AZ145,BD143:BD145)</f>
        <v>103</v>
      </c>
      <c r="BR144" s="281">
        <f>BP144-BQ144</f>
        <v>-33</v>
      </c>
      <c r="BS144" s="451">
        <f>(BK144-BL144)*1000+(BO144)*100+BR144</f>
        <v>-3533</v>
      </c>
      <c r="BT144" s="452"/>
      <c r="BU144" s="38"/>
      <c r="BV144" s="38"/>
      <c r="BW144" s="38"/>
      <c r="BX144" s="38"/>
      <c r="BY144" s="38"/>
    </row>
    <row r="145" spans="1:77" ht="13.05" customHeight="1" x14ac:dyDescent="0.15">
      <c r="A145" s="68"/>
      <c r="B145" s="68"/>
      <c r="C145" s="105"/>
      <c r="D145" s="106" t="s">
        <v>156</v>
      </c>
      <c r="E145" s="483"/>
      <c r="F145" s="472"/>
      <c r="G145" s="472"/>
      <c r="H145" s="473"/>
      <c r="I145" s="261"/>
      <c r="J145" s="246" t="str">
        <f>IF(I145="","","-")</f>
        <v/>
      </c>
      <c r="K145" s="262"/>
      <c r="L145" s="487"/>
      <c r="M145" s="261"/>
      <c r="N145" s="251" t="str">
        <f t="shared" si="28"/>
        <v/>
      </c>
      <c r="O145" s="262"/>
      <c r="P145" s="485"/>
      <c r="Q145" s="261">
        <v>20</v>
      </c>
      <c r="R145" s="251" t="str">
        <f t="shared" si="29"/>
        <v>-</v>
      </c>
      <c r="S145" s="262">
        <v>21</v>
      </c>
      <c r="T145" s="511"/>
      <c r="U145" s="383">
        <f>Z144</f>
        <v>1</v>
      </c>
      <c r="V145" s="384" t="s">
        <v>27</v>
      </c>
      <c r="W145" s="384">
        <f>AA144</f>
        <v>2</v>
      </c>
      <c r="X145" s="385" t="s">
        <v>28</v>
      </c>
      <c r="Y145" s="269"/>
      <c r="Z145" s="273"/>
      <c r="AA145" s="274"/>
      <c r="AB145" s="273"/>
      <c r="AC145" s="274"/>
      <c r="AD145" s="281"/>
      <c r="AE145" s="274"/>
      <c r="AF145" s="274"/>
      <c r="AG145" s="281"/>
      <c r="AH145" s="209"/>
      <c r="AI145" s="210"/>
      <c r="AJ145" s="68"/>
      <c r="AK145" s="68"/>
      <c r="AL145" s="68"/>
      <c r="AM145" s="68"/>
      <c r="AN145" s="105"/>
      <c r="AO145" s="106" t="s">
        <v>41</v>
      </c>
      <c r="AP145" s="483"/>
      <c r="AQ145" s="472"/>
      <c r="AR145" s="472"/>
      <c r="AS145" s="473"/>
      <c r="AT145" s="261"/>
      <c r="AU145" s="246" t="str">
        <f>IF(AT145="","","-")</f>
        <v/>
      </c>
      <c r="AV145" s="262"/>
      <c r="AW145" s="487"/>
      <c r="AX145" s="261">
        <v>10</v>
      </c>
      <c r="AY145" s="251" t="str">
        <f t="shared" si="30"/>
        <v>-</v>
      </c>
      <c r="AZ145" s="262">
        <v>15</v>
      </c>
      <c r="BA145" s="485"/>
      <c r="BB145" s="261"/>
      <c r="BC145" s="251" t="str">
        <f t="shared" si="31"/>
        <v/>
      </c>
      <c r="BD145" s="262"/>
      <c r="BE145" s="511"/>
      <c r="BF145" s="383">
        <f>BK144</f>
        <v>0</v>
      </c>
      <c r="BG145" s="384" t="s">
        <v>27</v>
      </c>
      <c r="BH145" s="384">
        <f>BL144</f>
        <v>3</v>
      </c>
      <c r="BI145" s="385" t="s">
        <v>28</v>
      </c>
      <c r="BJ145" s="269"/>
      <c r="BK145" s="273"/>
      <c r="BL145" s="274"/>
      <c r="BM145" s="273"/>
      <c r="BN145" s="274"/>
      <c r="BO145" s="281"/>
      <c r="BP145" s="274"/>
      <c r="BQ145" s="274"/>
      <c r="BR145" s="281"/>
      <c r="BS145" s="209"/>
      <c r="BT145" s="210"/>
      <c r="BU145" s="38"/>
      <c r="BV145" s="38"/>
      <c r="BW145" s="38"/>
      <c r="BX145" s="38"/>
      <c r="BY145" s="38"/>
    </row>
    <row r="146" spans="1:77" ht="13.05" customHeight="1" x14ac:dyDescent="0.15">
      <c r="A146" s="63"/>
      <c r="B146" s="63"/>
      <c r="C146" s="107" t="s">
        <v>166</v>
      </c>
      <c r="D146" s="111" t="s">
        <v>167</v>
      </c>
      <c r="E146" s="245">
        <f>IF(K143="","",K143)</f>
        <v>16</v>
      </c>
      <c r="F146" s="246" t="str">
        <f t="shared" ref="F146:F154" si="32">IF(E146="","","-")</f>
        <v>-</v>
      </c>
      <c r="G146" s="247">
        <f>IF(I143="","",I143)</f>
        <v>18</v>
      </c>
      <c r="H146" s="488" t="str">
        <f>IF(L143="","",IF(L143="○","×",IF(L143="×","○")))</f>
        <v>×</v>
      </c>
      <c r="I146" s="465"/>
      <c r="J146" s="466"/>
      <c r="K146" s="466"/>
      <c r="L146" s="467"/>
      <c r="M146" s="257">
        <v>11</v>
      </c>
      <c r="N146" s="246" t="str">
        <f t="shared" si="28"/>
        <v>-</v>
      </c>
      <c r="O146" s="256">
        <v>15</v>
      </c>
      <c r="P146" s="486" t="str">
        <f>IF(M146&lt;&gt;"",IF(M146&gt;O146,IF(M147&gt;O147,"○",IF(M148&gt;O148,"○","×")),IF(M147&gt;O147,IF(M148&gt;O148,"○","×"),"×")),"")</f>
        <v>×</v>
      </c>
      <c r="Q146" s="257">
        <v>19</v>
      </c>
      <c r="R146" s="246" t="str">
        <f t="shared" si="29"/>
        <v>-</v>
      </c>
      <c r="S146" s="256">
        <v>21</v>
      </c>
      <c r="T146" s="547" t="str">
        <f>IF(Q146&lt;&gt;"",IF(Q146&gt;S146,IF(Q147&gt;S147,"○",IF(Q148&gt;S148,"○","×")),IF(Q147&gt;S147,IF(Q148&gt;S148,"○","×"),"×")),"")</f>
        <v>×</v>
      </c>
      <c r="U146" s="431">
        <f>RANK(AH147,AH144:AH153)</f>
        <v>4</v>
      </c>
      <c r="V146" s="432"/>
      <c r="W146" s="432"/>
      <c r="X146" s="433"/>
      <c r="Y146" s="269"/>
      <c r="Z146" s="275"/>
      <c r="AA146" s="276"/>
      <c r="AB146" s="275"/>
      <c r="AC146" s="276"/>
      <c r="AD146" s="277"/>
      <c r="AE146" s="276"/>
      <c r="AF146" s="276"/>
      <c r="AG146" s="277"/>
      <c r="AH146" s="209"/>
      <c r="AI146" s="210"/>
      <c r="AJ146" s="68"/>
      <c r="AK146" s="68"/>
      <c r="AL146" s="68"/>
      <c r="AM146" s="68"/>
      <c r="AN146" s="107" t="s">
        <v>168</v>
      </c>
      <c r="AO146" s="111" t="s">
        <v>169</v>
      </c>
      <c r="AP146" s="245">
        <f>IF(AV143="","",AV143)</f>
        <v>15</v>
      </c>
      <c r="AQ146" s="246" t="str">
        <f t="shared" ref="AQ146:AQ154" si="33">IF(AP146="","","-")</f>
        <v>-</v>
      </c>
      <c r="AR146" s="247">
        <f>IF(AT143="","",AT143)</f>
        <v>7</v>
      </c>
      <c r="AS146" s="488" t="str">
        <f>IF(AW143="","",IF(AW143="○","×",IF(AW143="×","○")))</f>
        <v>○</v>
      </c>
      <c r="AT146" s="465"/>
      <c r="AU146" s="466"/>
      <c r="AV146" s="466"/>
      <c r="AW146" s="467"/>
      <c r="AX146" s="257">
        <v>11</v>
      </c>
      <c r="AY146" s="246" t="str">
        <f t="shared" si="30"/>
        <v>-</v>
      </c>
      <c r="AZ146" s="256">
        <v>15</v>
      </c>
      <c r="BA146" s="486" t="str">
        <f>IF(AX146&lt;&gt;"",IF(AX146&gt;AZ146,IF(AX147&gt;AZ147,"○",IF(AX148&gt;AZ148,"○","×")),IF(AX147&gt;AZ147,IF(AX148&gt;AZ148,"○","×"),"×")),"")</f>
        <v>×</v>
      </c>
      <c r="BB146" s="257">
        <v>11</v>
      </c>
      <c r="BC146" s="246" t="str">
        <f t="shared" si="31"/>
        <v>-</v>
      </c>
      <c r="BD146" s="256">
        <v>15</v>
      </c>
      <c r="BE146" s="547" t="str">
        <f>IF(BB146&lt;&gt;"",IF(BB146&gt;BD146,IF(BB147&gt;BD147,"○",IF(BB148&gt;BD148,"○","×")),IF(BB147&gt;BD147,IF(BB148&gt;BD148,"○","×"),"×")),"")</f>
        <v>×</v>
      </c>
      <c r="BF146" s="431">
        <f>RANK(BS147,BS144:BS153)</f>
        <v>3</v>
      </c>
      <c r="BG146" s="432"/>
      <c r="BH146" s="432"/>
      <c r="BI146" s="433"/>
      <c r="BJ146" s="269"/>
      <c r="BK146" s="275"/>
      <c r="BL146" s="276"/>
      <c r="BM146" s="275"/>
      <c r="BN146" s="276"/>
      <c r="BO146" s="277"/>
      <c r="BP146" s="276"/>
      <c r="BQ146" s="276"/>
      <c r="BR146" s="277"/>
      <c r="BS146" s="209"/>
      <c r="BT146" s="210"/>
      <c r="BU146" s="38"/>
      <c r="BV146" s="38"/>
      <c r="BW146" s="38"/>
      <c r="BX146" s="38"/>
      <c r="BY146" s="38"/>
    </row>
    <row r="147" spans="1:77" ht="13.05" customHeight="1" x14ac:dyDescent="0.15">
      <c r="A147" s="63"/>
      <c r="B147" s="63"/>
      <c r="C147" s="107" t="s">
        <v>170</v>
      </c>
      <c r="D147" s="111" t="s">
        <v>171</v>
      </c>
      <c r="E147" s="245">
        <f>IF(K144="","",K144)</f>
        <v>8</v>
      </c>
      <c r="F147" s="246" t="str">
        <f t="shared" si="32"/>
        <v>-</v>
      </c>
      <c r="G147" s="247">
        <f>IF(I144="","",I144)</f>
        <v>15</v>
      </c>
      <c r="H147" s="489" t="str">
        <f>IF(J144="","",J144)</f>
        <v>-</v>
      </c>
      <c r="I147" s="468"/>
      <c r="J147" s="469"/>
      <c r="K147" s="469"/>
      <c r="L147" s="470"/>
      <c r="M147" s="257">
        <v>17</v>
      </c>
      <c r="N147" s="246" t="str">
        <f t="shared" si="28"/>
        <v>-</v>
      </c>
      <c r="O147" s="256">
        <v>15</v>
      </c>
      <c r="P147" s="485"/>
      <c r="Q147" s="257">
        <v>9</v>
      </c>
      <c r="R147" s="246" t="str">
        <f t="shared" si="29"/>
        <v>-</v>
      </c>
      <c r="S147" s="256">
        <v>15</v>
      </c>
      <c r="T147" s="511"/>
      <c r="U147" s="434"/>
      <c r="V147" s="435"/>
      <c r="W147" s="435"/>
      <c r="X147" s="436"/>
      <c r="Y147" s="269"/>
      <c r="Z147" s="273">
        <f>COUNTIF(E146:T148,"○")</f>
        <v>0</v>
      </c>
      <c r="AA147" s="274">
        <f>COUNTIF(E146:T148,"×")</f>
        <v>3</v>
      </c>
      <c r="AB147" s="278">
        <f>(IF((E146&gt;G146),1,0))+(IF((E147&gt;G147),1,0))+(IF((E148&gt;G148),1,0))+(IF((I146&gt;K146),1,0))+(IF((I147&gt;K147),1,0))+(IF((I148&gt;K148),1,0))+(IF((M146&gt;O146),1,0))+(IF((M147&gt;O147),1,0))+(IF((M148&gt;O148),1,0))+(IF((Q146&gt;S146),1,0))+(IF((Q147&gt;S147),1,0))+(IF((Q148&gt;S148),1,0))</f>
        <v>1</v>
      </c>
      <c r="AC147" s="279">
        <f>(IF((E146&lt;G146),1,0))+(IF((E147&lt;G147),1,0))+(IF((E148&lt;G148),1,0))+(IF((I146&lt;K146),1,0))+(IF((I147&lt;K147),1,0))+(IF((I148&lt;K148),1,0))+(IF((M146&lt;O146),1,0))+(IF((M147&lt;O147),1,0))+(IF((M148&lt;O148),1,0))+(IF((Q146&lt;S146),1,0))+(IF((Q147&lt;S147),1,0))+(IF((Q148&lt;S148),1,0))</f>
        <v>6</v>
      </c>
      <c r="AD147" s="280">
        <f>AB147-AC147</f>
        <v>-5</v>
      </c>
      <c r="AE147" s="274">
        <f>SUM(E146:E148,I146:I148,M146:M148,Q146:Q148)</f>
        <v>81</v>
      </c>
      <c r="AF147" s="274">
        <f>SUM(G146:G148,K146:K148,O146:O148,S146:S148)</f>
        <v>114</v>
      </c>
      <c r="AG147" s="281">
        <f>AE147-AF147</f>
        <v>-33</v>
      </c>
      <c r="AH147" s="451">
        <f>(Z147-AA147)*1000+(AD147)*100+AG147</f>
        <v>-3533</v>
      </c>
      <c r="AI147" s="452"/>
      <c r="AJ147" s="68"/>
      <c r="AK147" s="68"/>
      <c r="AL147" s="68"/>
      <c r="AM147" s="68"/>
      <c r="AN147" s="107" t="s">
        <v>172</v>
      </c>
      <c r="AO147" s="111" t="s">
        <v>173</v>
      </c>
      <c r="AP147" s="245">
        <f>IF(AV144="","",AV144)</f>
        <v>15</v>
      </c>
      <c r="AQ147" s="246" t="str">
        <f t="shared" si="33"/>
        <v>-</v>
      </c>
      <c r="AR147" s="247">
        <f>IF(AT144="","",AT144)</f>
        <v>9</v>
      </c>
      <c r="AS147" s="489" t="str">
        <f>IF(AU144="","",AU144)</f>
        <v>-</v>
      </c>
      <c r="AT147" s="468"/>
      <c r="AU147" s="469"/>
      <c r="AV147" s="469"/>
      <c r="AW147" s="470"/>
      <c r="AX147" s="257">
        <v>7</v>
      </c>
      <c r="AY147" s="246" t="str">
        <f t="shared" si="30"/>
        <v>-</v>
      </c>
      <c r="AZ147" s="256">
        <v>15</v>
      </c>
      <c r="BA147" s="485"/>
      <c r="BB147" s="257">
        <v>10</v>
      </c>
      <c r="BC147" s="246" t="str">
        <f t="shared" si="31"/>
        <v>-</v>
      </c>
      <c r="BD147" s="256">
        <v>15</v>
      </c>
      <c r="BE147" s="511"/>
      <c r="BF147" s="434"/>
      <c r="BG147" s="435"/>
      <c r="BH147" s="435"/>
      <c r="BI147" s="436"/>
      <c r="BJ147" s="269"/>
      <c r="BK147" s="273">
        <f>COUNTIF(AP146:BE148,"○")</f>
        <v>1</v>
      </c>
      <c r="BL147" s="274">
        <f>COUNTIF(AP146:BE148,"×")</f>
        <v>2</v>
      </c>
      <c r="BM147" s="278">
        <f>(IF((AP146&gt;AR146),1,0))+(IF((AP147&gt;AR147),1,0))+(IF((AP148&gt;AR148),1,0))+(IF((AT146&gt;AV146),1,0))+(IF((AT147&gt;AV147),1,0))+(IF((AT148&gt;AV148),1,0))+(IF((AX146&gt;AZ146),1,0))+(IF((AX147&gt;AZ147),1,0))+(IF((AX148&gt;AZ148),1,0))+(IF((BB146&gt;BD146),1,0))+(IF((BB147&gt;BD147),1,0))+(IF((BB148&gt;BD148),1,0))</f>
        <v>2</v>
      </c>
      <c r="BN147" s="279">
        <f>(IF((AP146&lt;AR146),1,0))+(IF((AP147&lt;AR147),1,0))+(IF((AP148&lt;AR148),1,0))+(IF((AT146&lt;AV146),1,0))+(IF((AT147&lt;AV147),1,0))+(IF((AT148&lt;AV148),1,0))+(IF((AX146&lt;AZ146),1,0))+(IF((AX147&lt;AZ147),1,0))+(IF((AX148&lt;AZ148),1,0))+(IF((BB146&lt;BD146),1,0))+(IF((BB147&lt;BD147),1,0))+(IF((BB148&lt;BD148),1,0))</f>
        <v>4</v>
      </c>
      <c r="BO147" s="280">
        <f>BM147-BN147</f>
        <v>-2</v>
      </c>
      <c r="BP147" s="274">
        <f>SUM(AP146:AP148,AT146:AT148,AX146:AX148,BB146:BB148)</f>
        <v>69</v>
      </c>
      <c r="BQ147" s="274">
        <f>SUM(AR146:AR148,AV146:AV148,AZ146:AZ148,BD146:BD148)</f>
        <v>76</v>
      </c>
      <c r="BR147" s="281">
        <f>BP147-BQ147</f>
        <v>-7</v>
      </c>
      <c r="BS147" s="451">
        <f>(BK147-BL147)*1000+(BO147)*100+BR147</f>
        <v>-1207</v>
      </c>
      <c r="BT147" s="452"/>
      <c r="BU147" s="38"/>
      <c r="BV147" s="38"/>
      <c r="BW147" s="38"/>
      <c r="BX147" s="38"/>
      <c r="BY147" s="38"/>
    </row>
    <row r="148" spans="1:77" ht="13.05" customHeight="1" x14ac:dyDescent="0.15">
      <c r="A148" s="68"/>
      <c r="B148" s="68"/>
      <c r="C148" s="105"/>
      <c r="D148" s="109" t="s">
        <v>90</v>
      </c>
      <c r="E148" s="248" t="str">
        <f>IF(K145="","",K145)</f>
        <v/>
      </c>
      <c r="F148" s="246" t="str">
        <f t="shared" si="32"/>
        <v/>
      </c>
      <c r="G148" s="249" t="str">
        <f>IF(I145="","",I145)</f>
        <v/>
      </c>
      <c r="H148" s="506" t="str">
        <f>IF(J145="","",J145)</f>
        <v/>
      </c>
      <c r="I148" s="471"/>
      <c r="J148" s="472"/>
      <c r="K148" s="472"/>
      <c r="L148" s="473"/>
      <c r="M148" s="261">
        <v>1</v>
      </c>
      <c r="N148" s="246" t="str">
        <f t="shared" si="28"/>
        <v>-</v>
      </c>
      <c r="O148" s="262">
        <v>15</v>
      </c>
      <c r="P148" s="487"/>
      <c r="Q148" s="261"/>
      <c r="R148" s="251" t="str">
        <f t="shared" si="29"/>
        <v/>
      </c>
      <c r="S148" s="262"/>
      <c r="T148" s="512"/>
      <c r="U148" s="383">
        <f>Z147</f>
        <v>0</v>
      </c>
      <c r="V148" s="384" t="s">
        <v>27</v>
      </c>
      <c r="W148" s="384">
        <f>AA147</f>
        <v>3</v>
      </c>
      <c r="X148" s="385" t="s">
        <v>28</v>
      </c>
      <c r="Y148" s="269"/>
      <c r="Z148" s="282"/>
      <c r="AA148" s="283"/>
      <c r="AB148" s="282"/>
      <c r="AC148" s="283"/>
      <c r="AD148" s="284"/>
      <c r="AE148" s="283"/>
      <c r="AF148" s="283"/>
      <c r="AG148" s="284"/>
      <c r="AH148" s="209"/>
      <c r="AI148" s="210"/>
      <c r="AJ148" s="68"/>
      <c r="AK148" s="68"/>
      <c r="AL148" s="68"/>
      <c r="AM148" s="68"/>
      <c r="AN148" s="105"/>
      <c r="AO148" s="109" t="s">
        <v>174</v>
      </c>
      <c r="AP148" s="248" t="str">
        <f>IF(AV145="","",AV145)</f>
        <v/>
      </c>
      <c r="AQ148" s="246" t="str">
        <f t="shared" si="33"/>
        <v/>
      </c>
      <c r="AR148" s="249" t="str">
        <f>IF(AT145="","",AT145)</f>
        <v/>
      </c>
      <c r="AS148" s="506" t="str">
        <f>IF(AU145="","",AU145)</f>
        <v/>
      </c>
      <c r="AT148" s="471"/>
      <c r="AU148" s="472"/>
      <c r="AV148" s="472"/>
      <c r="AW148" s="473"/>
      <c r="AX148" s="261"/>
      <c r="AY148" s="246" t="str">
        <f t="shared" si="30"/>
        <v/>
      </c>
      <c r="AZ148" s="262"/>
      <c r="BA148" s="487"/>
      <c r="BB148" s="261"/>
      <c r="BC148" s="251" t="str">
        <f t="shared" si="31"/>
        <v/>
      </c>
      <c r="BD148" s="262"/>
      <c r="BE148" s="512"/>
      <c r="BF148" s="383">
        <f>BK147</f>
        <v>1</v>
      </c>
      <c r="BG148" s="384" t="s">
        <v>27</v>
      </c>
      <c r="BH148" s="384">
        <f>BL147</f>
        <v>2</v>
      </c>
      <c r="BI148" s="385" t="s">
        <v>28</v>
      </c>
      <c r="BJ148" s="269"/>
      <c r="BK148" s="282"/>
      <c r="BL148" s="283"/>
      <c r="BM148" s="282"/>
      <c r="BN148" s="283"/>
      <c r="BO148" s="284"/>
      <c r="BP148" s="283"/>
      <c r="BQ148" s="283"/>
      <c r="BR148" s="284"/>
      <c r="BS148" s="209"/>
      <c r="BT148" s="210"/>
      <c r="BU148" s="38"/>
      <c r="BV148" s="38"/>
      <c r="BW148" s="38"/>
      <c r="BX148" s="38"/>
      <c r="BY148" s="38"/>
    </row>
    <row r="149" spans="1:77" ht="13.05" customHeight="1" x14ac:dyDescent="0.15">
      <c r="A149" s="63"/>
      <c r="B149" s="63"/>
      <c r="C149" s="103" t="s">
        <v>175</v>
      </c>
      <c r="D149" s="110" t="s">
        <v>176</v>
      </c>
      <c r="E149" s="245">
        <f>IF(O143="","",O143)</f>
        <v>15</v>
      </c>
      <c r="F149" s="250" t="str">
        <f t="shared" si="32"/>
        <v>-</v>
      </c>
      <c r="G149" s="247">
        <f>IF(M143="","",M143)</f>
        <v>7</v>
      </c>
      <c r="H149" s="488" t="str">
        <f>IF(P143="","",IF(P143="○","×",IF(P143="×","○")))</f>
        <v>○</v>
      </c>
      <c r="I149" s="263">
        <f>IF(O146="","",O146)</f>
        <v>15</v>
      </c>
      <c r="J149" s="246" t="str">
        <f t="shared" ref="J149:J154" si="34">IF(I149="","","-")</f>
        <v>-</v>
      </c>
      <c r="K149" s="247">
        <f>IF(M146="","",M146)</f>
        <v>11</v>
      </c>
      <c r="L149" s="488" t="str">
        <f>IF(P146="","",IF(P146="○","×",IF(P146="×","○")))</f>
        <v>○</v>
      </c>
      <c r="M149" s="465"/>
      <c r="N149" s="466"/>
      <c r="O149" s="466"/>
      <c r="P149" s="467"/>
      <c r="Q149" s="257">
        <v>15</v>
      </c>
      <c r="R149" s="246" t="str">
        <f t="shared" si="29"/>
        <v>-</v>
      </c>
      <c r="S149" s="256">
        <v>10</v>
      </c>
      <c r="T149" s="511" t="str">
        <f>IF(Q149&lt;&gt;"",IF(Q149&gt;S149,IF(Q150&gt;S150,"○",IF(Q151&gt;S151,"○","×")),IF(Q150&gt;S150,IF(Q151&gt;S151,"○","×"),"×")),"")</f>
        <v>○</v>
      </c>
      <c r="U149" s="431">
        <f>RANK(AH150,AH144:AH153)</f>
        <v>1</v>
      </c>
      <c r="V149" s="432"/>
      <c r="W149" s="432"/>
      <c r="X149" s="433"/>
      <c r="Y149" s="269"/>
      <c r="Z149" s="273"/>
      <c r="AA149" s="274"/>
      <c r="AB149" s="273"/>
      <c r="AC149" s="274"/>
      <c r="AD149" s="281"/>
      <c r="AE149" s="274"/>
      <c r="AF149" s="274"/>
      <c r="AG149" s="281"/>
      <c r="AH149" s="209"/>
      <c r="AI149" s="210"/>
      <c r="AJ149" s="68"/>
      <c r="AK149" s="68"/>
      <c r="AL149" s="68"/>
      <c r="AM149" s="68"/>
      <c r="AN149" s="103" t="s">
        <v>177</v>
      </c>
      <c r="AO149" s="110" t="s">
        <v>178</v>
      </c>
      <c r="AP149" s="245">
        <f>IF(AZ143="","",AZ143)</f>
        <v>15</v>
      </c>
      <c r="AQ149" s="250" t="str">
        <f t="shared" si="33"/>
        <v>-</v>
      </c>
      <c r="AR149" s="247">
        <f>IF(AX143="","",AX143)</f>
        <v>6</v>
      </c>
      <c r="AS149" s="488" t="str">
        <f>IF(BA143="","",IF(BA143="○","×",IF(BA143="×","○")))</f>
        <v>○</v>
      </c>
      <c r="AT149" s="263">
        <f>IF(AZ146="","",AZ146)</f>
        <v>15</v>
      </c>
      <c r="AU149" s="246" t="str">
        <f t="shared" ref="AU149:AU154" si="35">IF(AT149="","","-")</f>
        <v>-</v>
      </c>
      <c r="AV149" s="247">
        <f>IF(AX146="","",AX146)</f>
        <v>11</v>
      </c>
      <c r="AW149" s="488" t="str">
        <f>IF(BA146="","",IF(BA146="○","×",IF(BA146="×","○")))</f>
        <v>○</v>
      </c>
      <c r="AX149" s="465"/>
      <c r="AY149" s="466"/>
      <c r="AZ149" s="466"/>
      <c r="BA149" s="467"/>
      <c r="BB149" s="257">
        <v>15</v>
      </c>
      <c r="BC149" s="246" t="str">
        <f t="shared" si="31"/>
        <v>-</v>
      </c>
      <c r="BD149" s="256">
        <v>12</v>
      </c>
      <c r="BE149" s="511" t="str">
        <f>IF(BB149&lt;&gt;"",IF(BB149&gt;BD149,IF(BB150&gt;BD150,"○",IF(BB151&gt;BD151,"○","×")),IF(BB150&gt;BD150,IF(BB151&gt;BD151,"○","×"),"×")),"")</f>
        <v>○</v>
      </c>
      <c r="BF149" s="431">
        <f>RANK(BS150,BS144:BS153)</f>
        <v>1</v>
      </c>
      <c r="BG149" s="432"/>
      <c r="BH149" s="432"/>
      <c r="BI149" s="433"/>
      <c r="BJ149" s="269"/>
      <c r="BK149" s="273"/>
      <c r="BL149" s="274"/>
      <c r="BM149" s="273"/>
      <c r="BN149" s="274"/>
      <c r="BO149" s="281"/>
      <c r="BP149" s="274"/>
      <c r="BQ149" s="274"/>
      <c r="BR149" s="281"/>
      <c r="BS149" s="209"/>
      <c r="BT149" s="210"/>
      <c r="BU149" s="38"/>
      <c r="BV149" s="38"/>
      <c r="BW149" s="38"/>
      <c r="BX149" s="38"/>
      <c r="BY149" s="38"/>
    </row>
    <row r="150" spans="1:77" ht="13.05" customHeight="1" x14ac:dyDescent="0.15">
      <c r="A150" s="63"/>
      <c r="B150" s="63"/>
      <c r="C150" s="103" t="s">
        <v>179</v>
      </c>
      <c r="D150" s="111" t="s">
        <v>180</v>
      </c>
      <c r="E150" s="245">
        <f>IF(O144="","",O144)</f>
        <v>19</v>
      </c>
      <c r="F150" s="246" t="str">
        <f t="shared" si="32"/>
        <v>-</v>
      </c>
      <c r="G150" s="247">
        <f>IF(M144="","",M144)</f>
        <v>17</v>
      </c>
      <c r="H150" s="489" t="str">
        <f>IF(J147="","",J147)</f>
        <v/>
      </c>
      <c r="I150" s="263">
        <f>IF(O147="","",O147)</f>
        <v>15</v>
      </c>
      <c r="J150" s="246" t="str">
        <f t="shared" si="34"/>
        <v>-</v>
      </c>
      <c r="K150" s="247">
        <f>IF(M147="","",M147)</f>
        <v>17</v>
      </c>
      <c r="L150" s="489" t="str">
        <f>IF(N147="","",N147)</f>
        <v>-</v>
      </c>
      <c r="M150" s="468"/>
      <c r="N150" s="469"/>
      <c r="O150" s="469"/>
      <c r="P150" s="470"/>
      <c r="Q150" s="257">
        <v>16</v>
      </c>
      <c r="R150" s="246" t="str">
        <f t="shared" si="29"/>
        <v>-</v>
      </c>
      <c r="S150" s="256">
        <v>14</v>
      </c>
      <c r="T150" s="511"/>
      <c r="U150" s="434"/>
      <c r="V150" s="435"/>
      <c r="W150" s="435"/>
      <c r="X150" s="436"/>
      <c r="Y150" s="269"/>
      <c r="Z150" s="273">
        <f>COUNTIF(E149:T151,"○")</f>
        <v>3</v>
      </c>
      <c r="AA150" s="274">
        <f>COUNTIF(E149:T151,"×")</f>
        <v>0</v>
      </c>
      <c r="AB150" s="278">
        <f>(IF((E149&gt;G149),1,0))+(IF((E150&gt;G150),1,0))+(IF((E151&gt;G151),1,0))+(IF((I149&gt;K149),1,0))+(IF((I150&gt;K150),1,0))+(IF((I151&gt;K151),1,0))+(IF((M149&gt;O149),1,0))+(IF((M150&gt;O150),1,0))+(IF((M151&gt;O151),1,0))+(IF((Q149&gt;S149),1,0))+(IF((Q150&gt;S150),1,0))+(IF((Q151&gt;S151),1,0))</f>
        <v>6</v>
      </c>
      <c r="AC150" s="279">
        <f>(IF((E149&lt;G149),1,0))+(IF((E150&lt;G150),1,0))+(IF((E151&lt;G151),1,0))+(IF((I149&lt;K149),1,0))+(IF((I150&lt;K150),1,0))+(IF((I151&lt;K151),1,0))+(IF((M149&lt;O149),1,0))+(IF((M150&lt;O150),1,0))+(IF((M151&lt;O151),1,0))+(IF((Q149&lt;S149),1,0))+(IF((Q150&lt;S150),1,0))+(IF((Q151&lt;S151),1,0))</f>
        <v>1</v>
      </c>
      <c r="AD150" s="280">
        <f>AB150-AC150</f>
        <v>5</v>
      </c>
      <c r="AE150" s="274">
        <f>SUM(E149:E151,I149:I151,M149:M151,Q149:Q151)</f>
        <v>110</v>
      </c>
      <c r="AF150" s="274">
        <f>SUM(G149:G151,K149:K151,O149:O151,S149:S151)</f>
        <v>77</v>
      </c>
      <c r="AG150" s="281">
        <f>AE150-AF150</f>
        <v>33</v>
      </c>
      <c r="AH150" s="451">
        <f>(Z150-AA150)*1000+(AD150)*100+AG150</f>
        <v>3533</v>
      </c>
      <c r="AI150" s="452"/>
      <c r="AJ150" s="68"/>
      <c r="AK150" s="68"/>
      <c r="AL150" s="68"/>
      <c r="AM150" s="68"/>
      <c r="AN150" s="103" t="s">
        <v>181</v>
      </c>
      <c r="AO150" s="111" t="s">
        <v>178</v>
      </c>
      <c r="AP150" s="245">
        <f>IF(AZ144="","",AZ144)</f>
        <v>13</v>
      </c>
      <c r="AQ150" s="246" t="str">
        <f t="shared" si="33"/>
        <v>-</v>
      </c>
      <c r="AR150" s="247">
        <f>IF(AX144="","",AX144)</f>
        <v>15</v>
      </c>
      <c r="AS150" s="489" t="str">
        <f>IF(AU147="","",AU147)</f>
        <v/>
      </c>
      <c r="AT150" s="263">
        <f>IF(AZ147="","",AZ147)</f>
        <v>15</v>
      </c>
      <c r="AU150" s="246" t="str">
        <f t="shared" si="35"/>
        <v>-</v>
      </c>
      <c r="AV150" s="247">
        <f>IF(AX147="","",AX147)</f>
        <v>7</v>
      </c>
      <c r="AW150" s="489" t="str">
        <f>IF(AY147="","",AY147)</f>
        <v>-</v>
      </c>
      <c r="AX150" s="468"/>
      <c r="AY150" s="469"/>
      <c r="AZ150" s="469"/>
      <c r="BA150" s="470"/>
      <c r="BB150" s="257">
        <v>15</v>
      </c>
      <c r="BC150" s="246" t="str">
        <f t="shared" si="31"/>
        <v>-</v>
      </c>
      <c r="BD150" s="256">
        <v>5</v>
      </c>
      <c r="BE150" s="511"/>
      <c r="BF150" s="434"/>
      <c r="BG150" s="435"/>
      <c r="BH150" s="435"/>
      <c r="BI150" s="436"/>
      <c r="BJ150" s="269"/>
      <c r="BK150" s="273">
        <f>COUNTIF(AP149:BE151,"○")</f>
        <v>3</v>
      </c>
      <c r="BL150" s="274">
        <f>COUNTIF(AP149:BE151,"×")</f>
        <v>0</v>
      </c>
      <c r="BM150" s="278">
        <f>(IF((AP149&gt;AR149),1,0))+(IF((AP150&gt;AR150),1,0))+(IF((AP151&gt;AR151),1,0))+(IF((AT149&gt;AV149),1,0))+(IF((AT150&gt;AV150),1,0))+(IF((AT151&gt;AV151),1,0))+(IF((AX149&gt;AZ149),1,0))+(IF((AX150&gt;AZ150),1,0))+(IF((AX151&gt;AZ151),1,0))+(IF((BB149&gt;BD149),1,0))+(IF((BB150&gt;BD150),1,0))+(IF((BB151&gt;BD151),1,0))</f>
        <v>6</v>
      </c>
      <c r="BN150" s="279">
        <f>(IF((AP149&lt;AR149),1,0))+(IF((AP150&lt;AR150),1,0))+(IF((AP151&lt;AR151),1,0))+(IF((AT149&lt;AV149),1,0))+(IF((AT150&lt;AV150),1,0))+(IF((AT151&lt;AV151),1,0))+(IF((AX149&lt;AZ149),1,0))+(IF((AX150&lt;AZ150),1,0))+(IF((AX151&lt;AZ151),1,0))+(IF((BB149&lt;BD149),1,0))+(IF((BB150&lt;BD150),1,0))+(IF((BB151&lt;BD151),1,0))</f>
        <v>1</v>
      </c>
      <c r="BO150" s="280">
        <f>BM150-BN150</f>
        <v>5</v>
      </c>
      <c r="BP150" s="274">
        <f>SUM(AP149:AP151,AT149:AT151,AX149:AX151,BB149:BB151)</f>
        <v>103</v>
      </c>
      <c r="BQ150" s="274">
        <f>SUM(AR149:AR151,AV149:AV151,AZ149:AZ151,BD149:BD151)</f>
        <v>66</v>
      </c>
      <c r="BR150" s="281">
        <f>BP150-BQ150</f>
        <v>37</v>
      </c>
      <c r="BS150" s="451">
        <f>(BK150-BL150)*1000+(BO150)*100+BR150</f>
        <v>3537</v>
      </c>
      <c r="BT150" s="452"/>
      <c r="BU150" s="38"/>
      <c r="BV150" s="38"/>
      <c r="BW150" s="38"/>
      <c r="BX150" s="38"/>
      <c r="BY150" s="38"/>
    </row>
    <row r="151" spans="1:77" ht="13.05" customHeight="1" x14ac:dyDescent="0.15">
      <c r="A151" s="68"/>
      <c r="B151" s="68"/>
      <c r="C151" s="107"/>
      <c r="D151" s="109" t="s">
        <v>182</v>
      </c>
      <c r="E151" s="248" t="str">
        <f>IF(O145="","",O145)</f>
        <v/>
      </c>
      <c r="F151" s="251" t="str">
        <f t="shared" si="32"/>
        <v/>
      </c>
      <c r="G151" s="249" t="str">
        <f>IF(M145="","",M145)</f>
        <v/>
      </c>
      <c r="H151" s="506" t="str">
        <f>IF(J148="","",J148)</f>
        <v/>
      </c>
      <c r="I151" s="264">
        <f>IF(O148="","",O148)</f>
        <v>15</v>
      </c>
      <c r="J151" s="246" t="str">
        <f t="shared" si="34"/>
        <v>-</v>
      </c>
      <c r="K151" s="249">
        <f>IF(M148="","",M148)</f>
        <v>1</v>
      </c>
      <c r="L151" s="506" t="str">
        <f>IF(N148="","",N148)</f>
        <v>-</v>
      </c>
      <c r="M151" s="471"/>
      <c r="N151" s="472"/>
      <c r="O151" s="472"/>
      <c r="P151" s="473"/>
      <c r="Q151" s="261"/>
      <c r="R151" s="246" t="str">
        <f t="shared" si="29"/>
        <v/>
      </c>
      <c r="S151" s="262"/>
      <c r="T151" s="512"/>
      <c r="U151" s="383">
        <f>Z150</f>
        <v>3</v>
      </c>
      <c r="V151" s="384" t="s">
        <v>27</v>
      </c>
      <c r="W151" s="384">
        <f>AA150</f>
        <v>0</v>
      </c>
      <c r="X151" s="385" t="s">
        <v>28</v>
      </c>
      <c r="Y151" s="269"/>
      <c r="Z151" s="273"/>
      <c r="AA151" s="274"/>
      <c r="AB151" s="273"/>
      <c r="AC151" s="274"/>
      <c r="AD151" s="281"/>
      <c r="AE151" s="274"/>
      <c r="AF151" s="274"/>
      <c r="AG151" s="281"/>
      <c r="AH151" s="209"/>
      <c r="AI151" s="210"/>
      <c r="AJ151" s="68"/>
      <c r="AK151" s="68"/>
      <c r="AL151" s="68"/>
      <c r="AM151" s="68"/>
      <c r="AN151" s="107"/>
      <c r="AO151" s="109" t="s">
        <v>49</v>
      </c>
      <c r="AP151" s="248">
        <f>IF(AZ145="","",AZ145)</f>
        <v>15</v>
      </c>
      <c r="AQ151" s="251" t="str">
        <f t="shared" si="33"/>
        <v>-</v>
      </c>
      <c r="AR151" s="249">
        <f>IF(AX145="","",AX145)</f>
        <v>10</v>
      </c>
      <c r="AS151" s="506" t="str">
        <f>IF(AU148="","",AU148)</f>
        <v/>
      </c>
      <c r="AT151" s="264" t="str">
        <f>IF(AZ148="","",AZ148)</f>
        <v/>
      </c>
      <c r="AU151" s="246" t="str">
        <f t="shared" si="35"/>
        <v/>
      </c>
      <c r="AV151" s="249" t="str">
        <f>IF(AX148="","",AX148)</f>
        <v/>
      </c>
      <c r="AW151" s="506" t="str">
        <f>IF(AY148="","",AY148)</f>
        <v/>
      </c>
      <c r="AX151" s="471"/>
      <c r="AY151" s="472"/>
      <c r="AZ151" s="472"/>
      <c r="BA151" s="473"/>
      <c r="BB151" s="261"/>
      <c r="BC151" s="246" t="str">
        <f t="shared" si="31"/>
        <v/>
      </c>
      <c r="BD151" s="262"/>
      <c r="BE151" s="512"/>
      <c r="BF151" s="383">
        <f>BK150</f>
        <v>3</v>
      </c>
      <c r="BG151" s="384" t="s">
        <v>27</v>
      </c>
      <c r="BH151" s="384">
        <f>BL150</f>
        <v>0</v>
      </c>
      <c r="BI151" s="385" t="s">
        <v>28</v>
      </c>
      <c r="BJ151" s="269"/>
      <c r="BK151" s="273"/>
      <c r="BL151" s="274"/>
      <c r="BM151" s="273"/>
      <c r="BN151" s="274"/>
      <c r="BO151" s="281"/>
      <c r="BP151" s="274"/>
      <c r="BQ151" s="274"/>
      <c r="BR151" s="281"/>
      <c r="BS151" s="209"/>
      <c r="BT151" s="210"/>
      <c r="BU151" s="38"/>
      <c r="BV151" s="38"/>
      <c r="BW151" s="38"/>
      <c r="BX151" s="38"/>
      <c r="BY151" s="38"/>
    </row>
    <row r="152" spans="1:77" ht="13.05" customHeight="1" x14ac:dyDescent="0.15">
      <c r="A152" s="63"/>
      <c r="B152" s="63"/>
      <c r="C152" s="112" t="s">
        <v>183</v>
      </c>
      <c r="D152" s="113" t="s">
        <v>141</v>
      </c>
      <c r="E152" s="245">
        <f>IF(S143="","",S143)</f>
        <v>15</v>
      </c>
      <c r="F152" s="246" t="str">
        <f t="shared" si="32"/>
        <v>-</v>
      </c>
      <c r="G152" s="247">
        <f>IF(Q143="","",Q143)</f>
        <v>5</v>
      </c>
      <c r="H152" s="488" t="str">
        <f>IF(T143="","",IF(T143="○","×",IF(T143="×","○")))</f>
        <v>○</v>
      </c>
      <c r="I152" s="263">
        <f>IF(S146="","",S146)</f>
        <v>21</v>
      </c>
      <c r="J152" s="250" t="str">
        <f t="shared" si="34"/>
        <v>-</v>
      </c>
      <c r="K152" s="247">
        <f>IF(Q146="","",Q146)</f>
        <v>19</v>
      </c>
      <c r="L152" s="488" t="str">
        <f>IF(T146="","",IF(T146="○","×",IF(T146="×","○")))</f>
        <v>○</v>
      </c>
      <c r="M152" s="265">
        <f>IF(S149="","",S149)</f>
        <v>10</v>
      </c>
      <c r="N152" s="246" t="str">
        <f>IF(M152="","","-")</f>
        <v>-</v>
      </c>
      <c r="O152" s="266">
        <f>IF(Q149="","",Q149)</f>
        <v>15</v>
      </c>
      <c r="P152" s="488" t="str">
        <f>IF(T149="","",IF(T149="○","×",IF(T149="×","○")))</f>
        <v>×</v>
      </c>
      <c r="Q152" s="465"/>
      <c r="R152" s="466"/>
      <c r="S152" s="466"/>
      <c r="T152" s="474"/>
      <c r="U152" s="431">
        <f>RANK(AH153,AH144:AH153)</f>
        <v>2</v>
      </c>
      <c r="V152" s="432"/>
      <c r="W152" s="432"/>
      <c r="X152" s="433"/>
      <c r="Y152" s="269"/>
      <c r="Z152" s="275"/>
      <c r="AA152" s="276"/>
      <c r="AB152" s="275"/>
      <c r="AC152" s="276"/>
      <c r="AD152" s="277"/>
      <c r="AE152" s="276"/>
      <c r="AF152" s="276"/>
      <c r="AG152" s="277"/>
      <c r="AH152" s="209"/>
      <c r="AI152" s="210"/>
      <c r="AJ152" s="68"/>
      <c r="AK152" s="68"/>
      <c r="AL152" s="68"/>
      <c r="AM152" s="68"/>
      <c r="AN152" s="112" t="s">
        <v>184</v>
      </c>
      <c r="AO152" s="113" t="s">
        <v>185</v>
      </c>
      <c r="AP152" s="245">
        <f>IF(BD143="","",BD143)</f>
        <v>15</v>
      </c>
      <c r="AQ152" s="246" t="str">
        <f t="shared" si="33"/>
        <v>-</v>
      </c>
      <c r="AR152" s="247">
        <f>IF(BB143="","",BB143)</f>
        <v>12</v>
      </c>
      <c r="AS152" s="488" t="str">
        <f>IF(BE143="","",IF(BE143="○","×",IF(BE143="×","○")))</f>
        <v>○</v>
      </c>
      <c r="AT152" s="263">
        <f>IF(BD146="","",BD146)</f>
        <v>15</v>
      </c>
      <c r="AU152" s="250" t="str">
        <f t="shared" si="35"/>
        <v>-</v>
      </c>
      <c r="AV152" s="247">
        <f>IF(BB146="","",BB146)</f>
        <v>11</v>
      </c>
      <c r="AW152" s="488" t="str">
        <f>IF(BE146="","",IF(BE146="○","×",IF(BE146="×","○")))</f>
        <v>○</v>
      </c>
      <c r="AX152" s="265">
        <f>IF(BD149="","",BD149)</f>
        <v>12</v>
      </c>
      <c r="AY152" s="246" t="str">
        <f>IF(AX152="","","-")</f>
        <v>-</v>
      </c>
      <c r="AZ152" s="266">
        <f>IF(BB149="","",BB149)</f>
        <v>15</v>
      </c>
      <c r="BA152" s="488" t="str">
        <f>IF(BE149="","",IF(BE149="○","×",IF(BE149="×","○")))</f>
        <v>×</v>
      </c>
      <c r="BB152" s="465"/>
      <c r="BC152" s="466"/>
      <c r="BD152" s="466"/>
      <c r="BE152" s="474"/>
      <c r="BF152" s="431">
        <f>RANK(BS153,BS144:BS153)</f>
        <v>2</v>
      </c>
      <c r="BG152" s="432"/>
      <c r="BH152" s="432"/>
      <c r="BI152" s="433"/>
      <c r="BJ152" s="269"/>
      <c r="BK152" s="275"/>
      <c r="BL152" s="276"/>
      <c r="BM152" s="275"/>
      <c r="BN152" s="276"/>
      <c r="BO152" s="277"/>
      <c r="BP152" s="276"/>
      <c r="BQ152" s="276"/>
      <c r="BR152" s="277"/>
      <c r="BS152" s="209"/>
      <c r="BT152" s="210"/>
      <c r="BU152" s="38"/>
      <c r="BV152" s="38"/>
      <c r="BW152" s="38"/>
      <c r="BX152" s="38"/>
      <c r="BY152" s="38"/>
    </row>
    <row r="153" spans="1:77" ht="13.05" customHeight="1" x14ac:dyDescent="0.15">
      <c r="A153" s="63"/>
      <c r="B153" s="63"/>
      <c r="C153" s="107" t="s">
        <v>186</v>
      </c>
      <c r="D153" s="114" t="s">
        <v>141</v>
      </c>
      <c r="E153" s="245">
        <f>IF(S144="","",S144)</f>
        <v>13</v>
      </c>
      <c r="F153" s="246" t="str">
        <f t="shared" si="32"/>
        <v>-</v>
      </c>
      <c r="G153" s="247">
        <f>IF(Q144="","",Q144)</f>
        <v>15</v>
      </c>
      <c r="H153" s="489" t="str">
        <f>IF(J150="","",J150)</f>
        <v>-</v>
      </c>
      <c r="I153" s="263">
        <f>IF(S147="","",S147)</f>
        <v>15</v>
      </c>
      <c r="J153" s="246" t="str">
        <f t="shared" si="34"/>
        <v>-</v>
      </c>
      <c r="K153" s="247">
        <f>IF(Q147="","",Q147)</f>
        <v>9</v>
      </c>
      <c r="L153" s="489" t="str">
        <f>IF(N150="","",N150)</f>
        <v/>
      </c>
      <c r="M153" s="263">
        <f>IF(S150="","",S150)</f>
        <v>14</v>
      </c>
      <c r="N153" s="246" t="str">
        <f>IF(M153="","","-")</f>
        <v>-</v>
      </c>
      <c r="O153" s="247">
        <f>IF(Q150="","",Q150)</f>
        <v>16</v>
      </c>
      <c r="P153" s="489" t="str">
        <f>IF(R150="","",R150)</f>
        <v>-</v>
      </c>
      <c r="Q153" s="468"/>
      <c r="R153" s="469"/>
      <c r="S153" s="469"/>
      <c r="T153" s="475"/>
      <c r="U153" s="434"/>
      <c r="V153" s="435"/>
      <c r="W153" s="435"/>
      <c r="X153" s="436"/>
      <c r="Y153" s="269"/>
      <c r="Z153" s="273">
        <f>COUNTIF(E152:T154,"○")</f>
        <v>2</v>
      </c>
      <c r="AA153" s="274">
        <f>COUNTIF(E152:T154,"×")</f>
        <v>1</v>
      </c>
      <c r="AB153" s="278">
        <f>(IF((E152&gt;G152),1,0))+(IF((E153&gt;G153),1,0))+(IF((E154&gt;G154),1,0))+(IF((I152&gt;K152),1,0))+(IF((I153&gt;K153),1,0))+(IF((I154&gt;K154),1,0))+(IF((M152&gt;O152),1,0))+(IF((M153&gt;O153),1,0))+(IF((M154&gt;O154),1,0))+(IF((Q152&gt;S152),1,0))+(IF((Q153&gt;S153),1,0))+(IF((Q154&gt;S154),1,0))</f>
        <v>4</v>
      </c>
      <c r="AC153" s="279">
        <f>(IF((E152&lt;G152),1,0))+(IF((E153&lt;G153),1,0))+(IF((E154&lt;G154),1,0))+(IF((I152&lt;K152),1,0))+(IF((I153&lt;K153),1,0))+(IF((I154&lt;K154),1,0))+(IF((M152&lt;O152),1,0))+(IF((M153&lt;O153),1,0))+(IF((M154&lt;O154),1,0))+(IF((Q152&lt;S152),1,0))+(IF((Q153&lt;S153),1,0))+(IF((Q154&lt;S154),1,0))</f>
        <v>3</v>
      </c>
      <c r="AD153" s="280">
        <f>AB153-AC153</f>
        <v>1</v>
      </c>
      <c r="AE153" s="274">
        <f>SUM(E152:E154,I152:I154,M152:M154,Q152:Q154)</f>
        <v>109</v>
      </c>
      <c r="AF153" s="274">
        <f>SUM(G152:G154,K152:K154,O152:O154,S152:S154)</f>
        <v>99</v>
      </c>
      <c r="AG153" s="281">
        <f>AE153-AF153</f>
        <v>10</v>
      </c>
      <c r="AH153" s="451">
        <f>(Z153-AA153)*1000+(AD153)*100+AG153</f>
        <v>1110</v>
      </c>
      <c r="AI153" s="452"/>
      <c r="AJ153" s="68"/>
      <c r="AK153" s="68"/>
      <c r="AL153" s="68"/>
      <c r="AM153" s="68"/>
      <c r="AN153" s="107" t="s">
        <v>187</v>
      </c>
      <c r="AO153" s="114" t="s">
        <v>185</v>
      </c>
      <c r="AP153" s="245">
        <f>IF(BD144="","",BD144)</f>
        <v>15</v>
      </c>
      <c r="AQ153" s="246" t="str">
        <f t="shared" si="33"/>
        <v>-</v>
      </c>
      <c r="AR153" s="247">
        <f>IF(BB144="","",BB144)</f>
        <v>11</v>
      </c>
      <c r="AS153" s="489" t="str">
        <f>IF(AU150="","",AU150)</f>
        <v>-</v>
      </c>
      <c r="AT153" s="263">
        <f>IF(BD147="","",BD147)</f>
        <v>15</v>
      </c>
      <c r="AU153" s="246" t="str">
        <f t="shared" si="35"/>
        <v>-</v>
      </c>
      <c r="AV153" s="247">
        <f>IF(BB147="","",BB147)</f>
        <v>10</v>
      </c>
      <c r="AW153" s="489" t="str">
        <f>IF(AY150="","",AY150)</f>
        <v/>
      </c>
      <c r="AX153" s="263">
        <f>IF(BD150="","",BD150)</f>
        <v>5</v>
      </c>
      <c r="AY153" s="246" t="str">
        <f>IF(AX153="","","-")</f>
        <v>-</v>
      </c>
      <c r="AZ153" s="247">
        <f>IF(BB150="","",BB150)</f>
        <v>15</v>
      </c>
      <c r="BA153" s="489" t="str">
        <f>IF(BC150="","",BC150)</f>
        <v>-</v>
      </c>
      <c r="BB153" s="468"/>
      <c r="BC153" s="469"/>
      <c r="BD153" s="469"/>
      <c r="BE153" s="475"/>
      <c r="BF153" s="434"/>
      <c r="BG153" s="435"/>
      <c r="BH153" s="435"/>
      <c r="BI153" s="436"/>
      <c r="BJ153" s="269"/>
      <c r="BK153" s="273">
        <f>COUNTIF(AP152:BE154,"○")</f>
        <v>2</v>
      </c>
      <c r="BL153" s="274">
        <f>COUNTIF(AP152:BE154,"×")</f>
        <v>1</v>
      </c>
      <c r="BM153" s="278">
        <f>(IF((AP152&gt;AR152),1,0))+(IF((AP153&gt;AR153),1,0))+(IF((AP154&gt;AR154),1,0))+(IF((AT152&gt;AV152),1,0))+(IF((AT153&gt;AV153),1,0))+(IF((AT154&gt;AV154),1,0))+(IF((AX152&gt;AZ152),1,0))+(IF((AX153&gt;AZ153),1,0))+(IF((AX154&gt;AZ154),1,0))+(IF((BB152&gt;BD152),1,0))+(IF((BB153&gt;BD153),1,0))+(IF((BB154&gt;BD154),1,0))</f>
        <v>4</v>
      </c>
      <c r="BN153" s="279">
        <f>(IF((AP152&lt;AR152),1,0))+(IF((AP153&lt;AR153),1,0))+(IF((AP154&lt;AR154),1,0))+(IF((AT152&lt;AV152),1,0))+(IF((AT153&lt;AV153),1,0))+(IF((AT154&lt;AV154),1,0))+(IF((AX152&lt;AZ152),1,0))+(IF((AX153&lt;AZ153),1,0))+(IF((AX154&lt;AZ154),1,0))+(IF((BB152&lt;BD152),1,0))+(IF((BB153&lt;BD153),1,0))+(IF((BB154&lt;BD154),1,0))</f>
        <v>2</v>
      </c>
      <c r="BO153" s="280">
        <f>BM153-BN153</f>
        <v>2</v>
      </c>
      <c r="BP153" s="274">
        <f>SUM(AP152:AP154,AT152:AT154,AX152:AX154,BB152:BB154)</f>
        <v>77</v>
      </c>
      <c r="BQ153" s="274">
        <f>SUM(AR152:AR154,AV152:AV154,AZ152:AZ154,BD152:BD154)</f>
        <v>74</v>
      </c>
      <c r="BR153" s="281">
        <f>BP153-BQ153</f>
        <v>3</v>
      </c>
      <c r="BS153" s="451">
        <f>(BK153-BL153)*1000+(BO153)*100+BR153</f>
        <v>1203</v>
      </c>
      <c r="BT153" s="452"/>
      <c r="BU153" s="38"/>
      <c r="BV153" s="38"/>
      <c r="BW153" s="38"/>
      <c r="BX153" s="38"/>
      <c r="BY153" s="38"/>
    </row>
    <row r="154" spans="1:77" ht="13.05" customHeight="1" x14ac:dyDescent="0.15">
      <c r="A154" s="68"/>
      <c r="B154" s="68"/>
      <c r="C154" s="115"/>
      <c r="D154" s="62" t="s">
        <v>90</v>
      </c>
      <c r="E154" s="252">
        <f>IF(S145="","",S145)</f>
        <v>21</v>
      </c>
      <c r="F154" s="253" t="str">
        <f t="shared" si="32"/>
        <v>-</v>
      </c>
      <c r="G154" s="254">
        <f>IF(Q145="","",Q145)</f>
        <v>20</v>
      </c>
      <c r="H154" s="490" t="str">
        <f>IF(J151="","",J151)</f>
        <v>-</v>
      </c>
      <c r="I154" s="267" t="str">
        <f>IF(S148="","",S148)</f>
        <v/>
      </c>
      <c r="J154" s="253" t="str">
        <f t="shared" si="34"/>
        <v/>
      </c>
      <c r="K154" s="254" t="str">
        <f>IF(Q148="","",Q148)</f>
        <v/>
      </c>
      <c r="L154" s="490" t="str">
        <f>IF(N151="","",N151)</f>
        <v/>
      </c>
      <c r="M154" s="267" t="str">
        <f>IF(S151="","",S151)</f>
        <v/>
      </c>
      <c r="N154" s="253" t="str">
        <f>IF(M154="","","-")</f>
        <v/>
      </c>
      <c r="O154" s="254" t="str">
        <f>IF(Q151="","",Q151)</f>
        <v/>
      </c>
      <c r="P154" s="490" t="str">
        <f>IF(R151="","",R151)</f>
        <v/>
      </c>
      <c r="Q154" s="476"/>
      <c r="R154" s="477"/>
      <c r="S154" s="477"/>
      <c r="T154" s="478"/>
      <c r="U154" s="2">
        <f>Z153</f>
        <v>2</v>
      </c>
      <c r="V154" s="22" t="s">
        <v>27</v>
      </c>
      <c r="W154" s="22">
        <f>AA153</f>
        <v>1</v>
      </c>
      <c r="X154" s="23" t="s">
        <v>28</v>
      </c>
      <c r="Y154" s="269"/>
      <c r="Z154" s="282"/>
      <c r="AA154" s="283"/>
      <c r="AB154" s="282"/>
      <c r="AC154" s="283"/>
      <c r="AD154" s="284"/>
      <c r="AE154" s="283"/>
      <c r="AF154" s="283"/>
      <c r="AG154" s="284"/>
      <c r="AH154" s="285"/>
      <c r="AI154" s="286"/>
      <c r="AJ154" s="68"/>
      <c r="AK154" s="68"/>
      <c r="AL154" s="68"/>
      <c r="AM154" s="68"/>
      <c r="AN154" s="115"/>
      <c r="AO154" s="62" t="s">
        <v>90</v>
      </c>
      <c r="AP154" s="252" t="str">
        <f>IF(BD145="","",BD145)</f>
        <v/>
      </c>
      <c r="AQ154" s="253" t="str">
        <f t="shared" si="33"/>
        <v/>
      </c>
      <c r="AR154" s="254" t="str">
        <f>IF(BB145="","",BB145)</f>
        <v/>
      </c>
      <c r="AS154" s="490" t="str">
        <f>IF(AU151="","",AU151)</f>
        <v/>
      </c>
      <c r="AT154" s="267" t="str">
        <f>IF(BD148="","",BD148)</f>
        <v/>
      </c>
      <c r="AU154" s="253" t="str">
        <f t="shared" si="35"/>
        <v/>
      </c>
      <c r="AV154" s="254" t="str">
        <f>IF(BB148="","",BB148)</f>
        <v/>
      </c>
      <c r="AW154" s="490" t="str">
        <f>IF(AY151="","",AY151)</f>
        <v/>
      </c>
      <c r="AX154" s="267" t="str">
        <f>IF(BD151="","",BD151)</f>
        <v/>
      </c>
      <c r="AY154" s="253" t="str">
        <f>IF(AX154="","","-")</f>
        <v/>
      </c>
      <c r="AZ154" s="254" t="str">
        <f>IF(BB151="","",BB151)</f>
        <v/>
      </c>
      <c r="BA154" s="490" t="str">
        <f>IF(BC151="","",BC151)</f>
        <v/>
      </c>
      <c r="BB154" s="476"/>
      <c r="BC154" s="477"/>
      <c r="BD154" s="477"/>
      <c r="BE154" s="478"/>
      <c r="BF154" s="2">
        <f>BK153</f>
        <v>2</v>
      </c>
      <c r="BG154" s="22" t="s">
        <v>27</v>
      </c>
      <c r="BH154" s="22">
        <f>BL153</f>
        <v>1</v>
      </c>
      <c r="BI154" s="23" t="s">
        <v>28</v>
      </c>
      <c r="BJ154" s="269"/>
      <c r="BK154" s="282"/>
      <c r="BL154" s="283"/>
      <c r="BM154" s="282"/>
      <c r="BN154" s="283"/>
      <c r="BO154" s="284"/>
      <c r="BP154" s="283"/>
      <c r="BQ154" s="283"/>
      <c r="BR154" s="284"/>
      <c r="BS154" s="285"/>
      <c r="BT154" s="286"/>
      <c r="BU154" s="38"/>
      <c r="BV154" s="38"/>
      <c r="BW154" s="38"/>
      <c r="BX154" s="38"/>
      <c r="BY154" s="38"/>
    </row>
    <row r="155" spans="1:77" ht="13.05" customHeight="1" x14ac:dyDescent="0.2"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68"/>
      <c r="AK155" s="68"/>
      <c r="AL155" s="68"/>
      <c r="AM155" s="68"/>
      <c r="AN155" s="100"/>
      <c r="AO155" s="69"/>
      <c r="AP155" s="122"/>
      <c r="AQ155" s="122"/>
      <c r="AR155" s="122"/>
      <c r="AS155" s="122"/>
      <c r="AT155" s="122"/>
      <c r="AU155" s="122"/>
      <c r="AV155" s="122"/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93"/>
      <c r="BG155" s="93"/>
      <c r="BH155" s="93"/>
      <c r="BI155" s="93"/>
      <c r="BJ155" s="68"/>
    </row>
    <row r="156" spans="1:77" ht="13.05" customHeight="1" x14ac:dyDescent="0.2"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68"/>
      <c r="AK156" s="68"/>
      <c r="AL156" s="68"/>
      <c r="AM156" s="68"/>
      <c r="AN156" s="100"/>
      <c r="AO156" s="69"/>
      <c r="AP156" s="122"/>
      <c r="AQ156" s="122"/>
      <c r="AR156" s="122"/>
      <c r="AS156" s="122"/>
      <c r="AT156" s="122"/>
      <c r="AU156" s="122"/>
      <c r="AV156" s="122"/>
      <c r="AW156" s="122"/>
      <c r="AX156" s="122"/>
      <c r="AY156" s="122"/>
      <c r="AZ156" s="122"/>
      <c r="BA156" s="122"/>
      <c r="BB156" s="122"/>
      <c r="BC156" s="122"/>
      <c r="BD156" s="122"/>
      <c r="BE156" s="122"/>
      <c r="BF156" s="93"/>
      <c r="BG156" s="93"/>
      <c r="BH156" s="93"/>
      <c r="BI156" s="93"/>
      <c r="BJ156" s="68"/>
    </row>
    <row r="157" spans="1:77" ht="13.05" customHeight="1" x14ac:dyDescent="0.2"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68"/>
      <c r="AK157" s="68"/>
      <c r="AL157" s="68"/>
      <c r="AM157" s="68"/>
      <c r="AN157" s="100"/>
      <c r="AO157" s="69"/>
      <c r="AP157" s="122"/>
      <c r="AQ157" s="122"/>
      <c r="AR157" s="122"/>
      <c r="AS157" s="122"/>
      <c r="AT157" s="122"/>
      <c r="AU157" s="122"/>
      <c r="AV157" s="122"/>
      <c r="AW157" s="122"/>
      <c r="AX157" s="122"/>
      <c r="AY157" s="122"/>
      <c r="AZ157" s="122"/>
      <c r="BA157" s="122"/>
      <c r="BB157" s="122"/>
      <c r="BC157" s="122"/>
      <c r="BD157" s="122"/>
      <c r="BE157" s="122"/>
      <c r="BF157" s="93"/>
      <c r="BG157" s="93"/>
      <c r="BH157" s="93"/>
      <c r="BI157" s="93"/>
      <c r="BJ157" s="68"/>
    </row>
    <row r="158" spans="1:77" ht="13.05" customHeight="1" thickBot="1" x14ac:dyDescent="0.25">
      <c r="C158" s="100"/>
      <c r="D158" s="69"/>
      <c r="E158" s="93"/>
      <c r="F158" s="101"/>
      <c r="G158" s="93"/>
      <c r="H158" s="93"/>
      <c r="I158" s="93"/>
      <c r="J158" s="101"/>
      <c r="K158" s="93"/>
      <c r="L158" s="93"/>
      <c r="M158" s="93"/>
      <c r="N158" s="101"/>
      <c r="O158" s="93"/>
      <c r="P158" s="93"/>
      <c r="Q158" s="93"/>
      <c r="R158" s="93"/>
      <c r="S158" s="93"/>
      <c r="T158" s="93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140"/>
      <c r="AK158" s="140"/>
      <c r="AL158" s="140"/>
      <c r="AM158" s="140"/>
      <c r="AN158" s="6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</row>
    <row r="159" spans="1:77" ht="13.05" customHeight="1" x14ac:dyDescent="0.2">
      <c r="A159" s="58"/>
      <c r="B159" s="58"/>
      <c r="C159" s="59"/>
      <c r="D159" s="60"/>
      <c r="E159" s="60"/>
      <c r="F159" s="60"/>
      <c r="G159" s="60"/>
      <c r="H159" s="60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83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1"/>
      <c r="BG159" s="141"/>
      <c r="BH159" s="141"/>
      <c r="BI159" s="141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</row>
    <row r="160" spans="1:77" ht="13.05" customHeight="1" x14ac:dyDescent="0.2">
      <c r="B160" s="36"/>
      <c r="C160" s="410" t="s">
        <v>188</v>
      </c>
      <c r="D160" s="410"/>
      <c r="E160" s="410"/>
      <c r="F160" s="410"/>
      <c r="G160" s="410"/>
      <c r="H160" s="410"/>
      <c r="I160" s="410"/>
      <c r="J160" s="410"/>
      <c r="K160" s="410"/>
      <c r="L160" s="410"/>
      <c r="M160" s="410"/>
      <c r="N160" s="410"/>
      <c r="O160" s="410"/>
      <c r="P160" s="410"/>
      <c r="Q160" s="410"/>
      <c r="R160" s="410"/>
      <c r="S160" s="410"/>
      <c r="T160" s="410"/>
      <c r="U160" s="80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</row>
    <row r="161" spans="1:77" ht="13.05" customHeight="1" x14ac:dyDescent="0.2">
      <c r="B161" s="36"/>
      <c r="C161" s="410"/>
      <c r="D161" s="410"/>
      <c r="E161" s="410"/>
      <c r="F161" s="410"/>
      <c r="G161" s="410"/>
      <c r="H161" s="410"/>
      <c r="I161" s="410"/>
      <c r="J161" s="410"/>
      <c r="K161" s="410"/>
      <c r="L161" s="410"/>
      <c r="M161" s="410"/>
      <c r="N161" s="410"/>
      <c r="O161" s="410"/>
      <c r="P161" s="410"/>
      <c r="Q161" s="410"/>
      <c r="R161" s="410"/>
      <c r="S161" s="410"/>
      <c r="T161" s="410"/>
      <c r="U161" s="133"/>
      <c r="V161" s="133"/>
      <c r="W161" s="133"/>
      <c r="X161" s="133"/>
      <c r="Y161" s="133"/>
      <c r="Z161" s="133"/>
      <c r="AA161" s="133"/>
      <c r="AB161" s="133"/>
      <c r="AC161" s="133"/>
      <c r="AD161" s="133"/>
      <c r="AE161" s="133"/>
      <c r="AF161" s="133"/>
      <c r="AG161" s="133"/>
      <c r="AH161" s="133"/>
      <c r="AI161" s="133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36"/>
      <c r="AY161" s="36"/>
      <c r="AZ161" s="36"/>
      <c r="BA161" s="36"/>
      <c r="BB161" s="36"/>
      <c r="BC161" s="36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</row>
    <row r="162" spans="1:77" ht="13.05" customHeight="1" x14ac:dyDescent="0.2">
      <c r="B162" s="36"/>
      <c r="C162" s="410"/>
      <c r="D162" s="410"/>
      <c r="E162" s="410"/>
      <c r="F162" s="410"/>
      <c r="G162" s="410"/>
      <c r="H162" s="410"/>
      <c r="I162" s="410"/>
      <c r="J162" s="410"/>
      <c r="K162" s="410"/>
      <c r="L162" s="410"/>
      <c r="M162" s="410"/>
      <c r="N162" s="410"/>
      <c r="O162" s="410"/>
      <c r="P162" s="410"/>
      <c r="Q162" s="410"/>
      <c r="R162" s="410"/>
      <c r="S162" s="410"/>
      <c r="T162" s="410"/>
      <c r="U162" s="133"/>
      <c r="V162" s="133"/>
      <c r="W162" s="133"/>
      <c r="X162" s="133"/>
      <c r="Y162" s="133"/>
      <c r="Z162" s="133"/>
      <c r="AA162" s="133"/>
      <c r="AB162" s="133"/>
      <c r="AC162" s="133"/>
      <c r="AD162" s="133"/>
      <c r="AE162" s="133"/>
      <c r="AF162" s="133"/>
      <c r="AG162" s="133"/>
      <c r="AH162" s="133"/>
      <c r="AI162" s="133"/>
      <c r="AJ162" s="89"/>
      <c r="AK162" s="89"/>
      <c r="AL162" s="89"/>
      <c r="AM162" s="89"/>
      <c r="AN162" s="89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</row>
    <row r="163" spans="1:77" ht="13.05" customHeight="1" x14ac:dyDescent="0.2">
      <c r="C163" s="39"/>
      <c r="D163" s="40"/>
      <c r="E163" s="40"/>
      <c r="F163" s="40"/>
      <c r="G163" s="40"/>
      <c r="H163" s="40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  <c r="AC163" s="79"/>
      <c r="AD163" s="79"/>
      <c r="AE163" s="79"/>
      <c r="AF163" s="79"/>
      <c r="AG163" s="79"/>
      <c r="AH163" s="79"/>
      <c r="AI163" s="7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</row>
    <row r="164" spans="1:77" ht="13.05" customHeight="1" x14ac:dyDescent="0.15">
      <c r="A164" s="61"/>
      <c r="B164" s="61"/>
      <c r="C164" s="457" t="s">
        <v>189</v>
      </c>
      <c r="D164" s="458"/>
      <c r="E164" s="491" t="str">
        <f>C166</f>
        <v>神田宙輝</v>
      </c>
      <c r="F164" s="492"/>
      <c r="G164" s="492"/>
      <c r="H164" s="493"/>
      <c r="I164" s="494" t="str">
        <f>C169</f>
        <v>帽子　忍</v>
      </c>
      <c r="J164" s="492"/>
      <c r="K164" s="492"/>
      <c r="L164" s="493"/>
      <c r="M164" s="494" t="str">
        <f>C172</f>
        <v>安藤達也</v>
      </c>
      <c r="N164" s="492"/>
      <c r="O164" s="492"/>
      <c r="P164" s="493"/>
      <c r="Q164" s="494" t="str">
        <f>C175</f>
        <v>安藤貴啓</v>
      </c>
      <c r="R164" s="492"/>
      <c r="S164" s="492"/>
      <c r="T164" s="495"/>
      <c r="U164" s="496" t="s">
        <v>22</v>
      </c>
      <c r="V164" s="497"/>
      <c r="W164" s="497"/>
      <c r="X164" s="498"/>
      <c r="Y164" s="269"/>
      <c r="Z164" s="499" t="s">
        <v>23</v>
      </c>
      <c r="AA164" s="500"/>
      <c r="AB164" s="499" t="s">
        <v>24</v>
      </c>
      <c r="AC164" s="501"/>
      <c r="AD164" s="500"/>
      <c r="AE164" s="502" t="s">
        <v>25</v>
      </c>
      <c r="AF164" s="503"/>
      <c r="AG164" s="504"/>
      <c r="AH164" s="269"/>
      <c r="AI164" s="269"/>
      <c r="AJ164" s="68"/>
      <c r="AK164" s="68"/>
      <c r="AL164" s="68"/>
      <c r="AM164" s="68"/>
      <c r="AN164" s="457" t="s">
        <v>190</v>
      </c>
      <c r="AO164" s="458"/>
      <c r="AP164" s="491" t="str">
        <f>AN166</f>
        <v>黒川史隆</v>
      </c>
      <c r="AQ164" s="492"/>
      <c r="AR164" s="492"/>
      <c r="AS164" s="493"/>
      <c r="AT164" s="494" t="str">
        <f>AN169</f>
        <v>高石直也</v>
      </c>
      <c r="AU164" s="492"/>
      <c r="AV164" s="492"/>
      <c r="AW164" s="493"/>
      <c r="AX164" s="494" t="str">
        <f>AN172</f>
        <v>菅　優希</v>
      </c>
      <c r="AY164" s="492"/>
      <c r="AZ164" s="492"/>
      <c r="BA164" s="493"/>
      <c r="BB164" s="494" t="str">
        <f>AN175</f>
        <v>山本尚幸</v>
      </c>
      <c r="BC164" s="492"/>
      <c r="BD164" s="492"/>
      <c r="BE164" s="495"/>
      <c r="BF164" s="496" t="s">
        <v>22</v>
      </c>
      <c r="BG164" s="497"/>
      <c r="BH164" s="497"/>
      <c r="BI164" s="498"/>
      <c r="BJ164" s="269"/>
      <c r="BK164" s="499" t="s">
        <v>23</v>
      </c>
      <c r="BL164" s="500"/>
      <c r="BM164" s="499" t="s">
        <v>24</v>
      </c>
      <c r="BN164" s="501"/>
      <c r="BO164" s="500"/>
      <c r="BP164" s="502" t="s">
        <v>25</v>
      </c>
      <c r="BQ164" s="503"/>
      <c r="BR164" s="504"/>
      <c r="BS164" s="269"/>
      <c r="BT164" s="269"/>
      <c r="BW164" s="38"/>
      <c r="BX164" s="38"/>
    </row>
    <row r="165" spans="1:77" ht="13.05" customHeight="1" x14ac:dyDescent="0.15">
      <c r="A165" s="61"/>
      <c r="B165" s="61"/>
      <c r="C165" s="459"/>
      <c r="D165" s="460"/>
      <c r="E165" s="461" t="str">
        <f>C167</f>
        <v>アルビノ</v>
      </c>
      <c r="F165" s="462"/>
      <c r="G165" s="462"/>
      <c r="H165" s="463"/>
      <c r="I165" s="464" t="str">
        <f>C170</f>
        <v>豊岡さおり</v>
      </c>
      <c r="J165" s="462"/>
      <c r="K165" s="462"/>
      <c r="L165" s="463"/>
      <c r="M165" s="464" t="str">
        <f>C173</f>
        <v>髙橋和也</v>
      </c>
      <c r="N165" s="462"/>
      <c r="O165" s="462"/>
      <c r="P165" s="463"/>
      <c r="Q165" s="464" t="str">
        <f>C176</f>
        <v>三笠孝幸</v>
      </c>
      <c r="R165" s="462"/>
      <c r="S165" s="462"/>
      <c r="T165" s="507"/>
      <c r="U165" s="508" t="s">
        <v>26</v>
      </c>
      <c r="V165" s="509"/>
      <c r="W165" s="509"/>
      <c r="X165" s="510"/>
      <c r="Y165" s="269"/>
      <c r="Z165" s="270" t="s">
        <v>27</v>
      </c>
      <c r="AA165" s="272" t="s">
        <v>28</v>
      </c>
      <c r="AB165" s="270" t="s">
        <v>29</v>
      </c>
      <c r="AC165" s="272" t="s">
        <v>30</v>
      </c>
      <c r="AD165" s="271" t="s">
        <v>31</v>
      </c>
      <c r="AE165" s="272" t="s">
        <v>29</v>
      </c>
      <c r="AF165" s="272" t="s">
        <v>30</v>
      </c>
      <c r="AG165" s="271" t="s">
        <v>31</v>
      </c>
      <c r="AH165" s="269"/>
      <c r="AI165" s="269"/>
      <c r="AJ165" s="68"/>
      <c r="AK165" s="68"/>
      <c r="AL165" s="68"/>
      <c r="AM165" s="68"/>
      <c r="AN165" s="459"/>
      <c r="AO165" s="460"/>
      <c r="AP165" s="461" t="str">
        <f>AN167</f>
        <v>細川　愛</v>
      </c>
      <c r="AQ165" s="462"/>
      <c r="AR165" s="462"/>
      <c r="AS165" s="463"/>
      <c r="AT165" s="464" t="str">
        <f>AN170</f>
        <v>上田優介</v>
      </c>
      <c r="AU165" s="462"/>
      <c r="AV165" s="462"/>
      <c r="AW165" s="463"/>
      <c r="AX165" s="464" t="str">
        <f>AN173</f>
        <v>長原凪沙</v>
      </c>
      <c r="AY165" s="462"/>
      <c r="AZ165" s="462"/>
      <c r="BA165" s="463"/>
      <c r="BB165" s="464" t="str">
        <f>AN176</f>
        <v xml:space="preserve">ムハンマド </v>
      </c>
      <c r="BC165" s="462"/>
      <c r="BD165" s="462"/>
      <c r="BE165" s="507"/>
      <c r="BF165" s="508" t="s">
        <v>26</v>
      </c>
      <c r="BG165" s="509"/>
      <c r="BH165" s="509"/>
      <c r="BI165" s="510"/>
      <c r="BJ165" s="269"/>
      <c r="BK165" s="270" t="s">
        <v>27</v>
      </c>
      <c r="BL165" s="272" t="s">
        <v>28</v>
      </c>
      <c r="BM165" s="270" t="s">
        <v>29</v>
      </c>
      <c r="BN165" s="272" t="s">
        <v>30</v>
      </c>
      <c r="BO165" s="271" t="s">
        <v>31</v>
      </c>
      <c r="BP165" s="272" t="s">
        <v>29</v>
      </c>
      <c r="BQ165" s="272" t="s">
        <v>30</v>
      </c>
      <c r="BR165" s="271" t="s">
        <v>31</v>
      </c>
      <c r="BS165" s="269"/>
      <c r="BT165" s="269"/>
      <c r="BW165" s="38"/>
      <c r="BX165" s="38"/>
    </row>
    <row r="166" spans="1:77" ht="13.05" customHeight="1" x14ac:dyDescent="0.15">
      <c r="A166" s="63"/>
      <c r="B166" s="63"/>
      <c r="C166" s="103" t="s">
        <v>191</v>
      </c>
      <c r="D166" s="114" t="s">
        <v>192</v>
      </c>
      <c r="E166" s="479"/>
      <c r="F166" s="480"/>
      <c r="G166" s="480"/>
      <c r="H166" s="481"/>
      <c r="I166" s="255">
        <v>8</v>
      </c>
      <c r="J166" s="246" t="str">
        <f>IF(I166="","","-")</f>
        <v>-</v>
      </c>
      <c r="K166" s="256">
        <v>15</v>
      </c>
      <c r="L166" s="484" t="str">
        <f>IF(I166&lt;&gt;"",IF(I166&gt;K166,IF(I167&gt;K167,"○",IF(I168&gt;K168,"○","×")),IF(I167&gt;K167,IF(I168&gt;K168,"○","×"),"×")),"")</f>
        <v>×</v>
      </c>
      <c r="M166" s="257">
        <v>15</v>
      </c>
      <c r="N166" s="258" t="str">
        <f t="shared" ref="N166:N171" si="36">IF(M166="","","-")</f>
        <v>-</v>
      </c>
      <c r="O166" s="259">
        <v>12</v>
      </c>
      <c r="P166" s="484" t="str">
        <f>IF(M166&lt;&gt;"",IF(M166&gt;O166,IF(M167&gt;O167,"○",IF(M168&gt;O168,"○","×")),IF(M167&gt;O167,IF(M168&gt;O168,"○","×"),"×")),"")</f>
        <v>×</v>
      </c>
      <c r="Q166" s="268">
        <v>1</v>
      </c>
      <c r="R166" s="258" t="str">
        <f t="shared" ref="R166:R174" si="37">IF(Q166="","","-")</f>
        <v>-</v>
      </c>
      <c r="S166" s="256">
        <v>15</v>
      </c>
      <c r="T166" s="546" t="str">
        <f>IF(Q166&lt;&gt;"",IF(Q166&gt;S166,IF(Q167&gt;S167,"○",IF(Q168&gt;S168,"○","×")),IF(Q167&gt;S167,IF(Q168&gt;S168,"○","×"),"×")),"")</f>
        <v>×</v>
      </c>
      <c r="U166" s="431">
        <f>RANK(AH167,AH167:AH176)</f>
        <v>4</v>
      </c>
      <c r="V166" s="432"/>
      <c r="W166" s="432"/>
      <c r="X166" s="433"/>
      <c r="Y166" s="269"/>
      <c r="Z166" s="273"/>
      <c r="AA166" s="274"/>
      <c r="AB166" s="275"/>
      <c r="AC166" s="276"/>
      <c r="AD166" s="277"/>
      <c r="AE166" s="274"/>
      <c r="AF166" s="274"/>
      <c r="AG166" s="281"/>
      <c r="AH166" s="269"/>
      <c r="AI166" s="269"/>
      <c r="AJ166" s="68"/>
      <c r="AK166" s="68"/>
      <c r="AL166" s="68"/>
      <c r="AM166" s="68"/>
      <c r="AN166" s="103" t="s">
        <v>193</v>
      </c>
      <c r="AO166" s="108" t="s">
        <v>169</v>
      </c>
      <c r="AP166" s="479"/>
      <c r="AQ166" s="480"/>
      <c r="AR166" s="480"/>
      <c r="AS166" s="481"/>
      <c r="AT166" s="255">
        <v>15</v>
      </c>
      <c r="AU166" s="246" t="str">
        <f>IF(AT166="","","-")</f>
        <v>-</v>
      </c>
      <c r="AV166" s="256">
        <v>11</v>
      </c>
      <c r="AW166" s="484" t="str">
        <f>IF(AT166&lt;&gt;"",IF(AT166&gt;AV166,IF(AT167&gt;AV167,"○",IF(AT168&gt;AV168,"○","×")),IF(AT167&gt;AV167,IF(AT168&gt;AV168,"○","×"),"×")),"")</f>
        <v>×</v>
      </c>
      <c r="AX166" s="257">
        <v>15</v>
      </c>
      <c r="AY166" s="258" t="str">
        <f t="shared" ref="AY166:AY171" si="38">IF(AX166="","","-")</f>
        <v>-</v>
      </c>
      <c r="AZ166" s="259">
        <v>7</v>
      </c>
      <c r="BA166" s="484" t="str">
        <f>IF(AX166&lt;&gt;"",IF(AX166&gt;AZ166,IF(AX167&gt;AZ167,"○",IF(AX168&gt;AZ168,"○","×")),IF(AX167&gt;AZ167,IF(AX168&gt;AZ168,"○","×"),"×")),"")</f>
        <v>○</v>
      </c>
      <c r="BB166" s="268">
        <v>15</v>
      </c>
      <c r="BC166" s="258" t="str">
        <f t="shared" ref="BC166:BC174" si="39">IF(BB166="","","-")</f>
        <v>-</v>
      </c>
      <c r="BD166" s="256">
        <v>10</v>
      </c>
      <c r="BE166" s="546" t="str">
        <f>IF(BB166&lt;&gt;"",IF(BB166&gt;BD166,IF(BB167&gt;BD167,"○",IF(BB168&gt;BD168,"○","×")),IF(BB167&gt;BD167,IF(BB168&gt;BD168,"○","×"),"×")),"")</f>
        <v>○</v>
      </c>
      <c r="BF166" s="431">
        <f>RANK(BS167,BS167:BS176)</f>
        <v>1</v>
      </c>
      <c r="BG166" s="432"/>
      <c r="BH166" s="432"/>
      <c r="BI166" s="433"/>
      <c r="BJ166" s="269"/>
      <c r="BK166" s="273"/>
      <c r="BL166" s="274"/>
      <c r="BM166" s="275"/>
      <c r="BN166" s="276"/>
      <c r="BO166" s="277"/>
      <c r="BP166" s="274"/>
      <c r="BQ166" s="274"/>
      <c r="BR166" s="281"/>
      <c r="BS166" s="269"/>
      <c r="BT166" s="269"/>
      <c r="BW166" s="38"/>
      <c r="BX166" s="38"/>
    </row>
    <row r="167" spans="1:77" ht="13.05" customHeight="1" x14ac:dyDescent="0.15">
      <c r="A167" s="63"/>
      <c r="B167" s="63"/>
      <c r="C167" s="103" t="s">
        <v>194</v>
      </c>
      <c r="D167" s="114" t="s">
        <v>192</v>
      </c>
      <c r="E167" s="482"/>
      <c r="F167" s="469"/>
      <c r="G167" s="469"/>
      <c r="H167" s="470"/>
      <c r="I167" s="257">
        <v>7</v>
      </c>
      <c r="J167" s="246" t="str">
        <f>IF(I167="","","-")</f>
        <v>-</v>
      </c>
      <c r="K167" s="260">
        <v>15</v>
      </c>
      <c r="L167" s="485"/>
      <c r="M167" s="257">
        <v>10</v>
      </c>
      <c r="N167" s="246" t="str">
        <f t="shared" si="36"/>
        <v>-</v>
      </c>
      <c r="O167" s="256">
        <v>15</v>
      </c>
      <c r="P167" s="485"/>
      <c r="Q167" s="257">
        <v>10</v>
      </c>
      <c r="R167" s="246" t="str">
        <f t="shared" si="37"/>
        <v>-</v>
      </c>
      <c r="S167" s="256">
        <v>15</v>
      </c>
      <c r="T167" s="511"/>
      <c r="U167" s="434"/>
      <c r="V167" s="435"/>
      <c r="W167" s="435"/>
      <c r="X167" s="436"/>
      <c r="Y167" s="269"/>
      <c r="Z167" s="273">
        <f>COUNTIF(E166:T168,"○")</f>
        <v>0</v>
      </c>
      <c r="AA167" s="274">
        <f>COUNTIF(E166:T168,"×")</f>
        <v>3</v>
      </c>
      <c r="AB167" s="278">
        <f>(IF((E166&gt;G166),1,0))+(IF((E167&gt;G167),1,0))+(IF((E168&gt;G168),1,0))+(IF((I166&gt;K166),1,0))+(IF((I167&gt;K167),1,0))+(IF((I168&gt;K168),1,0))+(IF((M166&gt;O166),1,0))+(IF((M167&gt;O167),1,0))+(IF((M168&gt;O168),1,0))+(IF((Q166&gt;S166),1,0))+(IF((Q167&gt;S167),1,0))+(IF((Q168&gt;S168),1,0))</f>
        <v>1</v>
      </c>
      <c r="AC167" s="279">
        <f>(IF((E166&lt;G166),1,0))+(IF((E167&lt;G167),1,0))+(IF((E168&lt;G168),1,0))+(IF((I166&lt;K166),1,0))+(IF((I167&lt;K167),1,0))+(IF((I168&lt;K168),1,0))+(IF((M166&lt;O166),1,0))+(IF((M167&lt;O167),1,0))+(IF((M168&lt;O168),1,0))+(IF((Q166&lt;S166),1,0))+(IF((Q167&lt;S167),1,0))+(IF((Q168&lt;S168),1,0))</f>
        <v>6</v>
      </c>
      <c r="AD167" s="280">
        <f>AB167-AC167</f>
        <v>-5</v>
      </c>
      <c r="AE167" s="274">
        <f>SUM(E166:E168,I166:I168,M166:M168,Q166:Q168)</f>
        <v>64</v>
      </c>
      <c r="AF167" s="274">
        <f>SUM(G166:G168,K166:K168,O166:O168,S166:S168)</f>
        <v>102</v>
      </c>
      <c r="AG167" s="281">
        <f>AE167-AF167</f>
        <v>-38</v>
      </c>
      <c r="AH167" s="451">
        <f>(Z167-AA167)*1000+(AD167)*100+AG167</f>
        <v>-3538</v>
      </c>
      <c r="AI167" s="452"/>
      <c r="AJ167" s="68"/>
      <c r="AK167" s="68"/>
      <c r="AL167" s="68"/>
      <c r="AM167" s="68"/>
      <c r="AN167" s="103" t="s">
        <v>195</v>
      </c>
      <c r="AO167" s="139" t="s">
        <v>196</v>
      </c>
      <c r="AP167" s="482"/>
      <c r="AQ167" s="469"/>
      <c r="AR167" s="469"/>
      <c r="AS167" s="470"/>
      <c r="AT167" s="257">
        <v>13</v>
      </c>
      <c r="AU167" s="246" t="str">
        <f>IF(AT167="","","-")</f>
        <v>-</v>
      </c>
      <c r="AV167" s="260">
        <v>15</v>
      </c>
      <c r="AW167" s="485"/>
      <c r="AX167" s="257">
        <v>15</v>
      </c>
      <c r="AY167" s="246" t="str">
        <f t="shared" si="38"/>
        <v>-</v>
      </c>
      <c r="AZ167" s="256">
        <v>7</v>
      </c>
      <c r="BA167" s="485"/>
      <c r="BB167" s="257">
        <v>15</v>
      </c>
      <c r="BC167" s="246" t="str">
        <f t="shared" si="39"/>
        <v>-</v>
      </c>
      <c r="BD167" s="256">
        <v>6</v>
      </c>
      <c r="BE167" s="511"/>
      <c r="BF167" s="434"/>
      <c r="BG167" s="435"/>
      <c r="BH167" s="435"/>
      <c r="BI167" s="436"/>
      <c r="BJ167" s="269"/>
      <c r="BK167" s="273">
        <f>COUNTIF(AP166:BE168,"○")</f>
        <v>2</v>
      </c>
      <c r="BL167" s="274">
        <f>COUNTIF(AP166:BE168,"×")</f>
        <v>1</v>
      </c>
      <c r="BM167" s="278">
        <f>(IF((AP166&gt;AR166),1,0))+(IF((AP167&gt;AR167),1,0))+(IF((AP168&gt;AR168),1,0))+(IF((AT166&gt;AV166),1,0))+(IF((AT167&gt;AV167),1,0))+(IF((AT168&gt;AV168),1,0))+(IF((AX166&gt;AZ166),1,0))+(IF((AX167&gt;AZ167),1,0))+(IF((AX168&gt;AZ168),1,0))+(IF((BB166&gt;BD166),1,0))+(IF((BB167&gt;BD167),1,0))+(IF((BB168&gt;BD168),1,0))</f>
        <v>5</v>
      </c>
      <c r="BN167" s="279">
        <f>(IF((AP166&lt;AR166),1,0))+(IF((AP167&lt;AR167),1,0))+(IF((AP168&lt;AR168),1,0))+(IF((AT166&lt;AV166),1,0))+(IF((AT167&lt;AV167),1,0))+(IF((AT168&lt;AV168),1,0))+(IF((AX166&lt;AZ166),1,0))+(IF((AX167&lt;AZ167),1,0))+(IF((AX168&lt;AZ168),1,0))+(IF((BB166&lt;BD166),1,0))+(IF((BB167&lt;BD167),1,0))+(IF((BB168&lt;BD168),1,0))</f>
        <v>2</v>
      </c>
      <c r="BO167" s="280">
        <f>BM167-BN167</f>
        <v>3</v>
      </c>
      <c r="BP167" s="274">
        <f>SUM(AP166:AP168,AT166:AT168,AX166:AX168,BB166:BB168)</f>
        <v>100</v>
      </c>
      <c r="BQ167" s="274">
        <f>SUM(AR166:AR168,AV166:AV168,AZ166:AZ168,BD166:BD168)</f>
        <v>71</v>
      </c>
      <c r="BR167" s="281">
        <f>BP167-BQ167</f>
        <v>29</v>
      </c>
      <c r="BS167" s="451">
        <f>(BK167-BL167)*1000+(BO167)*100+BR167</f>
        <v>1329</v>
      </c>
      <c r="BT167" s="452"/>
    </row>
    <row r="168" spans="1:77" ht="13.05" customHeight="1" x14ac:dyDescent="0.15">
      <c r="A168" s="68"/>
      <c r="B168" s="68"/>
      <c r="C168" s="105"/>
      <c r="D168" s="106" t="s">
        <v>90</v>
      </c>
      <c r="E168" s="483"/>
      <c r="F168" s="472"/>
      <c r="G168" s="472"/>
      <c r="H168" s="473"/>
      <c r="I168" s="261"/>
      <c r="J168" s="246" t="str">
        <f>IF(I168="","","-")</f>
        <v/>
      </c>
      <c r="K168" s="262"/>
      <c r="L168" s="487"/>
      <c r="M168" s="261">
        <v>13</v>
      </c>
      <c r="N168" s="251" t="str">
        <f t="shared" si="36"/>
        <v>-</v>
      </c>
      <c r="O168" s="262">
        <v>15</v>
      </c>
      <c r="P168" s="485"/>
      <c r="Q168" s="261"/>
      <c r="R168" s="251" t="str">
        <f t="shared" si="37"/>
        <v/>
      </c>
      <c r="S168" s="262"/>
      <c r="T168" s="511"/>
      <c r="U168" s="383">
        <f>Z167</f>
        <v>0</v>
      </c>
      <c r="V168" s="384" t="s">
        <v>27</v>
      </c>
      <c r="W168" s="384">
        <f>AA167</f>
        <v>3</v>
      </c>
      <c r="X168" s="385" t="s">
        <v>28</v>
      </c>
      <c r="Y168" s="269"/>
      <c r="Z168" s="273"/>
      <c r="AA168" s="274"/>
      <c r="AB168" s="273"/>
      <c r="AC168" s="274"/>
      <c r="AD168" s="281"/>
      <c r="AE168" s="274"/>
      <c r="AF168" s="274"/>
      <c r="AG168" s="281"/>
      <c r="AH168" s="209"/>
      <c r="AI168" s="210"/>
      <c r="AJ168" s="68"/>
      <c r="AK168" s="68"/>
      <c r="AL168" s="68"/>
      <c r="AM168" s="68"/>
      <c r="AN168" s="105"/>
      <c r="AO168" s="106" t="s">
        <v>197</v>
      </c>
      <c r="AP168" s="483"/>
      <c r="AQ168" s="472"/>
      <c r="AR168" s="472"/>
      <c r="AS168" s="473"/>
      <c r="AT168" s="261">
        <v>12</v>
      </c>
      <c r="AU168" s="246" t="str">
        <f>IF(AT168="","","-")</f>
        <v>-</v>
      </c>
      <c r="AV168" s="262">
        <v>15</v>
      </c>
      <c r="AW168" s="487"/>
      <c r="AX168" s="261"/>
      <c r="AY168" s="251" t="str">
        <f t="shared" si="38"/>
        <v/>
      </c>
      <c r="AZ168" s="262"/>
      <c r="BA168" s="485"/>
      <c r="BB168" s="261"/>
      <c r="BC168" s="251" t="str">
        <f t="shared" si="39"/>
        <v/>
      </c>
      <c r="BD168" s="262"/>
      <c r="BE168" s="511"/>
      <c r="BF168" s="383">
        <f>BK167</f>
        <v>2</v>
      </c>
      <c r="BG168" s="384" t="s">
        <v>27</v>
      </c>
      <c r="BH168" s="384">
        <f>BL167</f>
        <v>1</v>
      </c>
      <c r="BI168" s="385" t="s">
        <v>28</v>
      </c>
      <c r="BJ168" s="269"/>
      <c r="BK168" s="273"/>
      <c r="BL168" s="274"/>
      <c r="BM168" s="273"/>
      <c r="BN168" s="274"/>
      <c r="BO168" s="281"/>
      <c r="BP168" s="274"/>
      <c r="BQ168" s="274"/>
      <c r="BR168" s="281"/>
      <c r="BS168" s="209"/>
      <c r="BT168" s="210"/>
    </row>
    <row r="169" spans="1:77" ht="13.05" customHeight="1" x14ac:dyDescent="0.15">
      <c r="A169" s="63"/>
      <c r="B169" s="63"/>
      <c r="C169" s="107" t="s">
        <v>198</v>
      </c>
      <c r="D169" s="123" t="s">
        <v>199</v>
      </c>
      <c r="E169" s="245">
        <f>IF(K166="","",K166)</f>
        <v>15</v>
      </c>
      <c r="F169" s="246" t="str">
        <f t="shared" ref="F169:F177" si="40">IF(E169="","","-")</f>
        <v>-</v>
      </c>
      <c r="G169" s="247">
        <f>IF(I166="","",I166)</f>
        <v>8</v>
      </c>
      <c r="H169" s="488" t="str">
        <f>IF(L166="","",IF(L166="○","×",IF(L166="×","○")))</f>
        <v>○</v>
      </c>
      <c r="I169" s="465"/>
      <c r="J169" s="466"/>
      <c r="K169" s="466"/>
      <c r="L169" s="467"/>
      <c r="M169" s="257">
        <v>15</v>
      </c>
      <c r="N169" s="246" t="str">
        <f t="shared" si="36"/>
        <v>-</v>
      </c>
      <c r="O169" s="256">
        <v>6</v>
      </c>
      <c r="P169" s="486" t="str">
        <f>IF(M169&lt;&gt;"",IF(M169&gt;O169,IF(M170&gt;O170,"○",IF(M171&gt;O171,"○","×")),IF(M170&gt;O170,IF(M171&gt;O171,"○","×"),"×")),"")</f>
        <v>○</v>
      </c>
      <c r="Q169" s="257">
        <v>16</v>
      </c>
      <c r="R169" s="246" t="str">
        <f t="shared" si="37"/>
        <v>-</v>
      </c>
      <c r="S169" s="256">
        <v>14</v>
      </c>
      <c r="T169" s="547" t="str">
        <f>IF(Q169&lt;&gt;"",IF(Q169&gt;S169,IF(Q170&gt;S170,"○",IF(Q171&gt;S171,"○","×")),IF(Q170&gt;S170,IF(Q171&gt;S171,"○","×"),"×")),"")</f>
        <v>○</v>
      </c>
      <c r="U169" s="431">
        <f>RANK(AH170,AH167:AH176)</f>
        <v>1</v>
      </c>
      <c r="V169" s="432"/>
      <c r="W169" s="432"/>
      <c r="X169" s="433"/>
      <c r="Y169" s="269"/>
      <c r="Z169" s="275"/>
      <c r="AA169" s="276"/>
      <c r="AB169" s="275"/>
      <c r="AC169" s="276"/>
      <c r="AD169" s="277"/>
      <c r="AE169" s="276"/>
      <c r="AF169" s="276"/>
      <c r="AG169" s="277"/>
      <c r="AH169" s="209"/>
      <c r="AI169" s="210"/>
      <c r="AJ169" s="68"/>
      <c r="AK169" s="68"/>
      <c r="AL169" s="68"/>
      <c r="AM169" s="68"/>
      <c r="AN169" s="107" t="s">
        <v>200</v>
      </c>
      <c r="AO169" s="139" t="s">
        <v>201</v>
      </c>
      <c r="AP169" s="245">
        <f>IF(AV166="","",AV166)</f>
        <v>11</v>
      </c>
      <c r="AQ169" s="246" t="str">
        <f t="shared" ref="AQ169:AQ177" si="41">IF(AP169="","","-")</f>
        <v>-</v>
      </c>
      <c r="AR169" s="247">
        <f>IF(AT166="","",AT166)</f>
        <v>15</v>
      </c>
      <c r="AS169" s="488" t="str">
        <f>IF(AW166="","",IF(AW166="○","×",IF(AW166="×","○")))</f>
        <v>○</v>
      </c>
      <c r="AT169" s="465"/>
      <c r="AU169" s="466"/>
      <c r="AV169" s="466"/>
      <c r="AW169" s="467"/>
      <c r="AX169" s="257">
        <v>15</v>
      </c>
      <c r="AY169" s="246" t="str">
        <f t="shared" si="38"/>
        <v>-</v>
      </c>
      <c r="AZ169" s="256">
        <v>6</v>
      </c>
      <c r="BA169" s="486" t="str">
        <f>IF(AX169&lt;&gt;"",IF(AX169&gt;AZ169,IF(AX170&gt;AZ170,"○",IF(AX171&gt;AZ171,"○","×")),IF(AX170&gt;AZ170,IF(AX171&gt;AZ171,"○","×"),"×")),"")</f>
        <v>○</v>
      </c>
      <c r="BB169" s="257">
        <v>15</v>
      </c>
      <c r="BC169" s="246" t="str">
        <f t="shared" si="39"/>
        <v>-</v>
      </c>
      <c r="BD169" s="256">
        <v>9</v>
      </c>
      <c r="BE169" s="547" t="str">
        <f>IF(BB169&lt;&gt;"",IF(BB169&gt;BD169,IF(BB170&gt;BD170,"○",IF(BB171&gt;BD171,"○","×")),IF(BB170&gt;BD170,IF(BB171&gt;BD171,"○","×"),"×")),"")</f>
        <v>×</v>
      </c>
      <c r="BF169" s="431">
        <f>RANK(BS170,BS167:BS176)</f>
        <v>2</v>
      </c>
      <c r="BG169" s="432"/>
      <c r="BH169" s="432"/>
      <c r="BI169" s="433"/>
      <c r="BJ169" s="269"/>
      <c r="BK169" s="275"/>
      <c r="BL169" s="276"/>
      <c r="BM169" s="275"/>
      <c r="BN169" s="276"/>
      <c r="BO169" s="277"/>
      <c r="BP169" s="276"/>
      <c r="BQ169" s="276"/>
      <c r="BR169" s="277"/>
      <c r="BS169" s="209"/>
      <c r="BT169" s="210"/>
      <c r="BX169" s="38"/>
      <c r="BY169" s="38"/>
    </row>
    <row r="170" spans="1:77" ht="13.05" customHeight="1" x14ac:dyDescent="0.15">
      <c r="A170" s="63"/>
      <c r="B170" s="63"/>
      <c r="C170" s="107" t="s">
        <v>202</v>
      </c>
      <c r="D170" s="123" t="s">
        <v>199</v>
      </c>
      <c r="E170" s="245">
        <f>IF(K167="","",K167)</f>
        <v>15</v>
      </c>
      <c r="F170" s="246" t="str">
        <f t="shared" si="40"/>
        <v>-</v>
      </c>
      <c r="G170" s="247">
        <f>IF(I167="","",I167)</f>
        <v>7</v>
      </c>
      <c r="H170" s="489" t="str">
        <f>IF(J167="","",J167)</f>
        <v>-</v>
      </c>
      <c r="I170" s="468"/>
      <c r="J170" s="469"/>
      <c r="K170" s="469"/>
      <c r="L170" s="470"/>
      <c r="M170" s="257">
        <v>12</v>
      </c>
      <c r="N170" s="246" t="str">
        <f t="shared" si="36"/>
        <v>-</v>
      </c>
      <c r="O170" s="256">
        <v>15</v>
      </c>
      <c r="P170" s="485"/>
      <c r="Q170" s="257">
        <v>9</v>
      </c>
      <c r="R170" s="246" t="str">
        <f t="shared" si="37"/>
        <v>-</v>
      </c>
      <c r="S170" s="256">
        <v>15</v>
      </c>
      <c r="T170" s="511"/>
      <c r="U170" s="434"/>
      <c r="V170" s="435"/>
      <c r="W170" s="435"/>
      <c r="X170" s="436"/>
      <c r="Y170" s="269"/>
      <c r="Z170" s="273">
        <f>COUNTIF(E169:T171,"○")</f>
        <v>3</v>
      </c>
      <c r="AA170" s="274">
        <f>COUNTIF(E169:T171,"×")</f>
        <v>0</v>
      </c>
      <c r="AB170" s="278">
        <f>(IF((E169&gt;G169),1,0))+(IF((E170&gt;G170),1,0))+(IF((E171&gt;G171),1,0))+(IF((I169&gt;K169),1,0))+(IF((I170&gt;K170),1,0))+(IF((I171&gt;K171),1,0))+(IF((M169&gt;O169),1,0))+(IF((M170&gt;O170),1,0))+(IF((M171&gt;O171),1,0))+(IF((Q169&gt;S169),1,0))+(IF((Q170&gt;S170),1,0))+(IF((Q171&gt;S171),1,0))</f>
        <v>6</v>
      </c>
      <c r="AC170" s="279">
        <f>(IF((E169&lt;G169),1,0))+(IF((E170&lt;G170),1,0))+(IF((E171&lt;G171),1,0))+(IF((I169&lt;K169),1,0))+(IF((I170&lt;K170),1,0))+(IF((I171&lt;K171),1,0))+(IF((M169&lt;O169),1,0))+(IF((M170&lt;O170),1,0))+(IF((M171&lt;O171),1,0))+(IF((Q169&lt;S169),1,0))+(IF((Q170&lt;S170),1,0))+(IF((Q171&lt;S171),1,0))</f>
        <v>2</v>
      </c>
      <c r="AD170" s="280">
        <f>AB170-AC170</f>
        <v>4</v>
      </c>
      <c r="AE170" s="274">
        <f>SUM(E169:E171,I169:I171,M169:M171,Q169:Q171)</f>
        <v>112</v>
      </c>
      <c r="AF170" s="274">
        <f>SUM(G169:G171,K169:K171,O169:O171,S169:S171)</f>
        <v>83</v>
      </c>
      <c r="AG170" s="281">
        <f>AE170-AF170</f>
        <v>29</v>
      </c>
      <c r="AH170" s="451">
        <f>(Z170-AA170)*1000+(AD170)*100+AG170</f>
        <v>3429</v>
      </c>
      <c r="AI170" s="452"/>
      <c r="AJ170" s="68"/>
      <c r="AK170" s="68"/>
      <c r="AL170" s="68"/>
      <c r="AM170" s="68"/>
      <c r="AN170" s="107" t="s">
        <v>203</v>
      </c>
      <c r="AO170" s="111" t="s">
        <v>204</v>
      </c>
      <c r="AP170" s="245">
        <f>IF(AV167="","",AV167)</f>
        <v>15</v>
      </c>
      <c r="AQ170" s="246" t="str">
        <f t="shared" si="41"/>
        <v>-</v>
      </c>
      <c r="AR170" s="247">
        <f>IF(AT167="","",AT167)</f>
        <v>13</v>
      </c>
      <c r="AS170" s="489" t="str">
        <f>IF(AU167="","",AU167)</f>
        <v>-</v>
      </c>
      <c r="AT170" s="468"/>
      <c r="AU170" s="469"/>
      <c r="AV170" s="469"/>
      <c r="AW170" s="470"/>
      <c r="AX170" s="257">
        <v>16</v>
      </c>
      <c r="AY170" s="246" t="str">
        <f t="shared" si="38"/>
        <v>-</v>
      </c>
      <c r="AZ170" s="256">
        <v>18</v>
      </c>
      <c r="BA170" s="485"/>
      <c r="BB170" s="257">
        <v>12</v>
      </c>
      <c r="BC170" s="246" t="str">
        <f t="shared" si="39"/>
        <v>-</v>
      </c>
      <c r="BD170" s="256">
        <v>15</v>
      </c>
      <c r="BE170" s="511"/>
      <c r="BF170" s="434"/>
      <c r="BG170" s="435"/>
      <c r="BH170" s="435"/>
      <c r="BI170" s="436"/>
      <c r="BJ170" s="269"/>
      <c r="BK170" s="273">
        <f>COUNTIF(AP169:BE171,"○")</f>
        <v>2</v>
      </c>
      <c r="BL170" s="274">
        <f>COUNTIF(AP169:BE171,"×")</f>
        <v>1</v>
      </c>
      <c r="BM170" s="278">
        <f>(IF((AP169&gt;AR169),1,0))+(IF((AP170&gt;AR170),1,0))+(IF((AP171&gt;AR171),1,0))+(IF((AT169&gt;AV169),1,0))+(IF((AT170&gt;AV170),1,0))+(IF((AT171&gt;AV171),1,0))+(IF((AX169&gt;AZ169),1,0))+(IF((AX170&gt;AZ170),1,0))+(IF((AX171&gt;AZ171),1,0))+(IF((BB169&gt;BD169),1,0))+(IF((BB170&gt;BD170),1,0))+(IF((BB171&gt;BD171),1,0))</f>
        <v>5</v>
      </c>
      <c r="BN170" s="279">
        <f>(IF((AP169&lt;AR169),1,0))+(IF((AP170&lt;AR170),1,0))+(IF((AP171&lt;AR171),1,0))+(IF((AT169&lt;AV169),1,0))+(IF((AT170&lt;AV170),1,0))+(IF((AT171&lt;AV171),1,0))+(IF((AX169&lt;AZ169),1,0))+(IF((AX170&lt;AZ170),1,0))+(IF((AX171&lt;AZ171),1,0))+(IF((BB169&lt;BD169),1,0))+(IF((BB170&lt;BD170),1,0))+(IF((BB171&lt;BD171),1,0))</f>
        <v>4</v>
      </c>
      <c r="BO170" s="280">
        <f>BM170-BN170</f>
        <v>1</v>
      </c>
      <c r="BP170" s="274">
        <f>SUM(AP169:AP171,AT169:AT171,AX169:AX171,BB169:BB171)</f>
        <v>128</v>
      </c>
      <c r="BQ170" s="274">
        <f>SUM(AR169:AR171,AV169:AV171,AZ169:AZ171,BD169:BD171)</f>
        <v>106</v>
      </c>
      <c r="BR170" s="281">
        <f>BP170-BQ170</f>
        <v>22</v>
      </c>
      <c r="BS170" s="451">
        <f>(BK170-BL170)*1000+(BO170)*100+BR170</f>
        <v>1122</v>
      </c>
      <c r="BT170" s="452"/>
      <c r="BX170" s="38"/>
      <c r="BY170" s="38"/>
    </row>
    <row r="171" spans="1:77" ht="13.05" customHeight="1" x14ac:dyDescent="0.15">
      <c r="A171" s="68"/>
      <c r="B171" s="68"/>
      <c r="C171" s="105"/>
      <c r="D171" s="109" t="s">
        <v>137</v>
      </c>
      <c r="E171" s="248" t="str">
        <f>IF(K168="","",K168)</f>
        <v/>
      </c>
      <c r="F171" s="246" t="str">
        <f t="shared" si="40"/>
        <v/>
      </c>
      <c r="G171" s="249" t="str">
        <f>IF(I168="","",I168)</f>
        <v/>
      </c>
      <c r="H171" s="506" t="str">
        <f>IF(J168="","",J168)</f>
        <v/>
      </c>
      <c r="I171" s="471"/>
      <c r="J171" s="472"/>
      <c r="K171" s="472"/>
      <c r="L171" s="473"/>
      <c r="M171" s="261">
        <v>15</v>
      </c>
      <c r="N171" s="246" t="str">
        <f t="shared" si="36"/>
        <v>-</v>
      </c>
      <c r="O171" s="262">
        <v>6</v>
      </c>
      <c r="P171" s="487"/>
      <c r="Q171" s="261">
        <v>15</v>
      </c>
      <c r="R171" s="251" t="str">
        <f t="shared" si="37"/>
        <v>-</v>
      </c>
      <c r="S171" s="262">
        <v>12</v>
      </c>
      <c r="T171" s="512"/>
      <c r="U171" s="383">
        <f>Z170</f>
        <v>3</v>
      </c>
      <c r="V171" s="384" t="s">
        <v>27</v>
      </c>
      <c r="W171" s="384">
        <f>AA170</f>
        <v>0</v>
      </c>
      <c r="X171" s="385" t="s">
        <v>28</v>
      </c>
      <c r="Y171" s="269"/>
      <c r="Z171" s="282"/>
      <c r="AA171" s="283"/>
      <c r="AB171" s="282"/>
      <c r="AC171" s="283"/>
      <c r="AD171" s="284"/>
      <c r="AE171" s="283"/>
      <c r="AF171" s="283"/>
      <c r="AG171" s="284"/>
      <c r="AH171" s="209"/>
      <c r="AI171" s="210"/>
      <c r="AJ171" s="68"/>
      <c r="AK171" s="68"/>
      <c r="AL171" s="68"/>
      <c r="AM171" s="68"/>
      <c r="AN171" s="105"/>
      <c r="AO171" s="109" t="s">
        <v>41</v>
      </c>
      <c r="AP171" s="248">
        <f>IF(AV168="","",AV168)</f>
        <v>15</v>
      </c>
      <c r="AQ171" s="246" t="str">
        <f t="shared" si="41"/>
        <v>-</v>
      </c>
      <c r="AR171" s="249">
        <f>IF(AT168="","",AT168)</f>
        <v>12</v>
      </c>
      <c r="AS171" s="506" t="str">
        <f>IF(AU168="","",AU168)</f>
        <v>-</v>
      </c>
      <c r="AT171" s="471"/>
      <c r="AU171" s="472"/>
      <c r="AV171" s="472"/>
      <c r="AW171" s="473"/>
      <c r="AX171" s="261">
        <v>18</v>
      </c>
      <c r="AY171" s="246" t="str">
        <f t="shared" si="38"/>
        <v>-</v>
      </c>
      <c r="AZ171" s="262">
        <v>3</v>
      </c>
      <c r="BA171" s="487"/>
      <c r="BB171" s="261">
        <v>11</v>
      </c>
      <c r="BC171" s="251" t="str">
        <f t="shared" si="39"/>
        <v>-</v>
      </c>
      <c r="BD171" s="262">
        <v>15</v>
      </c>
      <c r="BE171" s="512"/>
      <c r="BF171" s="383">
        <f>BK170</f>
        <v>2</v>
      </c>
      <c r="BG171" s="384" t="s">
        <v>27</v>
      </c>
      <c r="BH171" s="384">
        <f>BL170</f>
        <v>1</v>
      </c>
      <c r="BI171" s="385" t="s">
        <v>28</v>
      </c>
      <c r="BJ171" s="269"/>
      <c r="BK171" s="282"/>
      <c r="BL171" s="283"/>
      <c r="BM171" s="282"/>
      <c r="BN171" s="283"/>
      <c r="BO171" s="284"/>
      <c r="BP171" s="283"/>
      <c r="BQ171" s="283"/>
      <c r="BR171" s="284"/>
      <c r="BS171" s="209"/>
      <c r="BT171" s="210"/>
      <c r="BX171" s="38"/>
      <c r="BY171" s="38"/>
    </row>
    <row r="172" spans="1:77" ht="13.05" customHeight="1" x14ac:dyDescent="0.15">
      <c r="A172" s="63"/>
      <c r="B172" s="63"/>
      <c r="C172" s="103" t="s">
        <v>205</v>
      </c>
      <c r="D172" s="110" t="s">
        <v>206</v>
      </c>
      <c r="E172" s="245">
        <f>IF(O166="","",O166)</f>
        <v>12</v>
      </c>
      <c r="F172" s="250" t="str">
        <f t="shared" si="40"/>
        <v>-</v>
      </c>
      <c r="G172" s="247">
        <f>IF(M166="","",M166)</f>
        <v>15</v>
      </c>
      <c r="H172" s="488" t="str">
        <f>IF(P166="","",IF(P166="○","×",IF(P166="×","○")))</f>
        <v>○</v>
      </c>
      <c r="I172" s="263">
        <f>IF(O169="","",O169)</f>
        <v>6</v>
      </c>
      <c r="J172" s="246" t="str">
        <f t="shared" ref="J172:J177" si="42">IF(I172="","","-")</f>
        <v>-</v>
      </c>
      <c r="K172" s="247">
        <f>IF(M169="","",M169)</f>
        <v>15</v>
      </c>
      <c r="L172" s="488" t="str">
        <f>IF(P169="","",IF(P169="○","×",IF(P169="×","○")))</f>
        <v>×</v>
      </c>
      <c r="M172" s="465"/>
      <c r="N172" s="466"/>
      <c r="O172" s="466"/>
      <c r="P172" s="467"/>
      <c r="Q172" s="257">
        <v>12</v>
      </c>
      <c r="R172" s="246" t="str">
        <f t="shared" si="37"/>
        <v>-</v>
      </c>
      <c r="S172" s="256">
        <v>15</v>
      </c>
      <c r="T172" s="511" t="str">
        <f>IF(Q172&lt;&gt;"",IF(Q172&gt;S172,IF(Q173&gt;S173,"○",IF(Q174&gt;S174,"○","×")),IF(Q173&gt;S173,IF(Q174&gt;S174,"○","×"),"×")),"")</f>
        <v>×</v>
      </c>
      <c r="U172" s="431">
        <f>RANK(AH173,AH167:AH176)</f>
        <v>3</v>
      </c>
      <c r="V172" s="432"/>
      <c r="W172" s="432"/>
      <c r="X172" s="433"/>
      <c r="Y172" s="269"/>
      <c r="Z172" s="273"/>
      <c r="AA172" s="274"/>
      <c r="AB172" s="273"/>
      <c r="AC172" s="274"/>
      <c r="AD172" s="281"/>
      <c r="AE172" s="274"/>
      <c r="AF172" s="274"/>
      <c r="AG172" s="281"/>
      <c r="AH172" s="209"/>
      <c r="AI172" s="210"/>
      <c r="AJ172" s="68"/>
      <c r="AK172" s="68"/>
      <c r="AL172" s="68"/>
      <c r="AM172" s="68"/>
      <c r="AN172" s="103" t="s">
        <v>207</v>
      </c>
      <c r="AO172" s="110" t="s">
        <v>208</v>
      </c>
      <c r="AP172" s="245">
        <f>IF(AZ166="","",AZ166)</f>
        <v>7</v>
      </c>
      <c r="AQ172" s="250" t="str">
        <f t="shared" si="41"/>
        <v>-</v>
      </c>
      <c r="AR172" s="247">
        <f>IF(AX166="","",AX166)</f>
        <v>15</v>
      </c>
      <c r="AS172" s="488" t="str">
        <f>IF(BA166="","",IF(BA166="○","×",IF(BA166="×","○")))</f>
        <v>×</v>
      </c>
      <c r="AT172" s="263">
        <f>IF(AZ169="","",AZ169)</f>
        <v>6</v>
      </c>
      <c r="AU172" s="246" t="str">
        <f t="shared" ref="AU172:AU177" si="43">IF(AT172="","","-")</f>
        <v>-</v>
      </c>
      <c r="AV172" s="247">
        <f>IF(AX169="","",AX169)</f>
        <v>15</v>
      </c>
      <c r="AW172" s="488" t="str">
        <f>IF(BA169="","",IF(BA169="○","×",IF(BA169="×","○")))</f>
        <v>×</v>
      </c>
      <c r="AX172" s="465"/>
      <c r="AY172" s="466"/>
      <c r="AZ172" s="466"/>
      <c r="BA172" s="467"/>
      <c r="BB172" s="257">
        <v>14</v>
      </c>
      <c r="BC172" s="246" t="str">
        <f t="shared" si="39"/>
        <v>-</v>
      </c>
      <c r="BD172" s="256">
        <v>16</v>
      </c>
      <c r="BE172" s="511" t="str">
        <f>IF(BB172&lt;&gt;"",IF(BB172&gt;BD172,IF(BB173&gt;BD173,"○",IF(BB174&gt;BD174,"○","×")),IF(BB173&gt;BD173,IF(BB174&gt;BD174,"○","×"),"×")),"")</f>
        <v>×</v>
      </c>
      <c r="BF172" s="431">
        <f>RANK(BS173,BS167:BS176)</f>
        <v>4</v>
      </c>
      <c r="BG172" s="432"/>
      <c r="BH172" s="432"/>
      <c r="BI172" s="433"/>
      <c r="BJ172" s="269"/>
      <c r="BK172" s="273"/>
      <c r="BL172" s="274"/>
      <c r="BM172" s="273"/>
      <c r="BN172" s="274"/>
      <c r="BO172" s="281"/>
      <c r="BP172" s="274"/>
      <c r="BQ172" s="274"/>
      <c r="BR172" s="281"/>
      <c r="BS172" s="209"/>
      <c r="BT172" s="210"/>
    </row>
    <row r="173" spans="1:77" ht="13.05" customHeight="1" x14ac:dyDescent="0.15">
      <c r="A173" s="63"/>
      <c r="B173" s="63"/>
      <c r="C173" s="103" t="s">
        <v>209</v>
      </c>
      <c r="D173" s="111" t="s">
        <v>210</v>
      </c>
      <c r="E173" s="245">
        <f>IF(O167="","",O167)</f>
        <v>15</v>
      </c>
      <c r="F173" s="246" t="str">
        <f t="shared" si="40"/>
        <v>-</v>
      </c>
      <c r="G173" s="247">
        <f>IF(M167="","",M167)</f>
        <v>10</v>
      </c>
      <c r="H173" s="489" t="str">
        <f>IF(J170="","",J170)</f>
        <v/>
      </c>
      <c r="I173" s="263">
        <f>IF(O170="","",O170)</f>
        <v>15</v>
      </c>
      <c r="J173" s="246" t="str">
        <f t="shared" si="42"/>
        <v>-</v>
      </c>
      <c r="K173" s="247">
        <f>IF(M170="","",M170)</f>
        <v>12</v>
      </c>
      <c r="L173" s="489" t="str">
        <f>IF(N170="","",N170)</f>
        <v>-</v>
      </c>
      <c r="M173" s="468"/>
      <c r="N173" s="469"/>
      <c r="O173" s="469"/>
      <c r="P173" s="470"/>
      <c r="Q173" s="257">
        <v>8</v>
      </c>
      <c r="R173" s="246" t="str">
        <f t="shared" si="37"/>
        <v>-</v>
      </c>
      <c r="S173" s="256">
        <v>15</v>
      </c>
      <c r="T173" s="511"/>
      <c r="U173" s="434"/>
      <c r="V173" s="435"/>
      <c r="W173" s="435"/>
      <c r="X173" s="436"/>
      <c r="Y173" s="269"/>
      <c r="Z173" s="273">
        <f>COUNTIF(E172:T174,"○")</f>
        <v>1</v>
      </c>
      <c r="AA173" s="274">
        <f>COUNTIF(E172:T174,"×")</f>
        <v>2</v>
      </c>
      <c r="AB173" s="278">
        <f>(IF((E172&gt;G172),1,0))+(IF((E173&gt;G173),1,0))+(IF((E174&gt;G174),1,0))+(IF((I172&gt;K172),1,0))+(IF((I173&gt;K173),1,0))+(IF((I174&gt;K174),1,0))+(IF((M172&gt;O172),1,0))+(IF((M173&gt;O173),1,0))+(IF((M174&gt;O174),1,0))+(IF((Q172&gt;S172),1,0))+(IF((Q173&gt;S173),1,0))+(IF((Q174&gt;S174),1,0))</f>
        <v>3</v>
      </c>
      <c r="AC173" s="279">
        <f>(IF((E172&lt;G172),1,0))+(IF((E173&lt;G173),1,0))+(IF((E174&lt;G174),1,0))+(IF((I172&lt;K172),1,0))+(IF((I173&lt;K173),1,0))+(IF((I174&lt;K174),1,0))+(IF((M172&lt;O172),1,0))+(IF((M173&lt;O173),1,0))+(IF((M174&lt;O174),1,0))+(IF((Q172&lt;S172),1,0))+(IF((Q173&lt;S173),1,0))+(IF((Q174&lt;S174),1,0))</f>
        <v>5</v>
      </c>
      <c r="AD173" s="280">
        <f>AB173-AC173</f>
        <v>-2</v>
      </c>
      <c r="AE173" s="274">
        <f>SUM(E172:E174,I172:I174,M172:M174,Q172:Q174)</f>
        <v>89</v>
      </c>
      <c r="AF173" s="274">
        <f>SUM(G172:G174,K172:K174,O172:O174,S172:S174)</f>
        <v>110</v>
      </c>
      <c r="AG173" s="281">
        <f>AE173-AF173</f>
        <v>-21</v>
      </c>
      <c r="AH173" s="451">
        <f>(Z173-AA173)*1000+(AD173)*100+AG173</f>
        <v>-1221</v>
      </c>
      <c r="AI173" s="452"/>
      <c r="AJ173" s="68"/>
      <c r="AK173" s="68"/>
      <c r="AL173" s="68"/>
      <c r="AM173" s="68"/>
      <c r="AN173" s="103" t="s">
        <v>211</v>
      </c>
      <c r="AO173" s="114" t="s">
        <v>212</v>
      </c>
      <c r="AP173" s="245">
        <f>IF(AZ167="","",AZ167)</f>
        <v>7</v>
      </c>
      <c r="AQ173" s="246" t="str">
        <f t="shared" si="41"/>
        <v>-</v>
      </c>
      <c r="AR173" s="247">
        <f>IF(AX167="","",AX167)</f>
        <v>15</v>
      </c>
      <c r="AS173" s="489" t="str">
        <f>IF(AU170="","",AU170)</f>
        <v/>
      </c>
      <c r="AT173" s="263">
        <f>IF(AZ170="","",AZ170)</f>
        <v>18</v>
      </c>
      <c r="AU173" s="246" t="str">
        <f t="shared" si="43"/>
        <v>-</v>
      </c>
      <c r="AV173" s="247">
        <f>IF(AX170="","",AX170)</f>
        <v>16</v>
      </c>
      <c r="AW173" s="489" t="str">
        <f>IF(AY170="","",AY170)</f>
        <v>-</v>
      </c>
      <c r="AX173" s="468"/>
      <c r="AY173" s="469"/>
      <c r="AZ173" s="469"/>
      <c r="BA173" s="470"/>
      <c r="BB173" s="257">
        <v>6</v>
      </c>
      <c r="BC173" s="246" t="str">
        <f t="shared" si="39"/>
        <v>-</v>
      </c>
      <c r="BD173" s="256">
        <v>15</v>
      </c>
      <c r="BE173" s="511"/>
      <c r="BF173" s="434"/>
      <c r="BG173" s="435"/>
      <c r="BH173" s="435"/>
      <c r="BI173" s="436"/>
      <c r="BJ173" s="269"/>
      <c r="BK173" s="273">
        <f>COUNTIF(AP172:BE174,"○")</f>
        <v>0</v>
      </c>
      <c r="BL173" s="274">
        <f>COUNTIF(AP172:BE174,"×")</f>
        <v>3</v>
      </c>
      <c r="BM173" s="278">
        <f>(IF((AP172&gt;AR172),1,0))+(IF((AP173&gt;AR173),1,0))+(IF((AP174&gt;AR174),1,0))+(IF((AT172&gt;AV172),1,0))+(IF((AT173&gt;AV173),1,0))+(IF((AT174&gt;AV174),1,0))+(IF((AX172&gt;AZ172),1,0))+(IF((AX173&gt;AZ173),1,0))+(IF((AX174&gt;AZ174),1,0))+(IF((BB172&gt;BD172),1,0))+(IF((BB173&gt;BD173),1,0))+(IF((BB174&gt;BD174),1,0))</f>
        <v>1</v>
      </c>
      <c r="BN173" s="279">
        <f>(IF((AP172&lt;AR172),1,0))+(IF((AP173&lt;AR173),1,0))+(IF((AP174&lt;AR174),1,0))+(IF((AT172&lt;AV172),1,0))+(IF((AT173&lt;AV173),1,0))+(IF((AT174&lt;AV174),1,0))+(IF((AX172&lt;AZ172),1,0))+(IF((AX173&lt;AZ173),1,0))+(IF((AX174&lt;AZ174),1,0))+(IF((BB172&lt;BD172),1,0))+(IF((BB173&lt;BD173),1,0))+(IF((BB174&lt;BD174),1,0))</f>
        <v>6</v>
      </c>
      <c r="BO173" s="280">
        <f>BM173-BN173</f>
        <v>-5</v>
      </c>
      <c r="BP173" s="274">
        <f>SUM(AP172:AP174,AT172:AT174,AX172:AX174,BB172:BB174)</f>
        <v>61</v>
      </c>
      <c r="BQ173" s="274">
        <f>SUM(AR172:AR174,AV172:AV174,AZ172:AZ174,BD172:BD174)</f>
        <v>110</v>
      </c>
      <c r="BR173" s="281">
        <f>BP173-BQ173</f>
        <v>-49</v>
      </c>
      <c r="BS173" s="451">
        <f>(BK173-BL173)*1000+(BO173)*100+BR173</f>
        <v>-3549</v>
      </c>
      <c r="BT173" s="452"/>
    </row>
    <row r="174" spans="1:77" ht="13.05" customHeight="1" x14ac:dyDescent="0.15">
      <c r="A174" s="68"/>
      <c r="B174" s="68"/>
      <c r="C174" s="107"/>
      <c r="D174" s="109" t="s">
        <v>197</v>
      </c>
      <c r="E174" s="248">
        <f>IF(O168="","",O168)</f>
        <v>15</v>
      </c>
      <c r="F174" s="251" t="str">
        <f t="shared" si="40"/>
        <v>-</v>
      </c>
      <c r="G174" s="249">
        <f>IF(M168="","",M168)</f>
        <v>13</v>
      </c>
      <c r="H174" s="506" t="str">
        <f>IF(J171="","",J171)</f>
        <v/>
      </c>
      <c r="I174" s="264">
        <f>IF(O171="","",O171)</f>
        <v>6</v>
      </c>
      <c r="J174" s="246" t="str">
        <f t="shared" si="42"/>
        <v>-</v>
      </c>
      <c r="K174" s="249">
        <f>IF(M171="","",M171)</f>
        <v>15</v>
      </c>
      <c r="L174" s="506" t="str">
        <f>IF(N171="","",N171)</f>
        <v>-</v>
      </c>
      <c r="M174" s="471"/>
      <c r="N174" s="472"/>
      <c r="O174" s="472"/>
      <c r="P174" s="473"/>
      <c r="Q174" s="261"/>
      <c r="R174" s="246" t="str">
        <f t="shared" si="37"/>
        <v/>
      </c>
      <c r="S174" s="262"/>
      <c r="T174" s="512"/>
      <c r="U174" s="383">
        <f>Z173</f>
        <v>1</v>
      </c>
      <c r="V174" s="384" t="s">
        <v>27</v>
      </c>
      <c r="W174" s="384">
        <f>AA173</f>
        <v>2</v>
      </c>
      <c r="X174" s="385" t="s">
        <v>28</v>
      </c>
      <c r="Y174" s="269"/>
      <c r="Z174" s="273"/>
      <c r="AA174" s="274"/>
      <c r="AB174" s="273"/>
      <c r="AC174" s="274"/>
      <c r="AD174" s="281"/>
      <c r="AE174" s="274"/>
      <c r="AF174" s="274"/>
      <c r="AG174" s="281"/>
      <c r="AH174" s="209"/>
      <c r="AI174" s="210"/>
      <c r="AJ174" s="68"/>
      <c r="AK174" s="68"/>
      <c r="AL174" s="68"/>
      <c r="AM174" s="68"/>
      <c r="AN174" s="107"/>
      <c r="AO174" s="109" t="s">
        <v>90</v>
      </c>
      <c r="AP174" s="248" t="str">
        <f>IF(AZ168="","",AZ168)</f>
        <v/>
      </c>
      <c r="AQ174" s="251" t="str">
        <f t="shared" si="41"/>
        <v/>
      </c>
      <c r="AR174" s="249" t="str">
        <f>IF(AX168="","",AX168)</f>
        <v/>
      </c>
      <c r="AS174" s="506" t="str">
        <f>IF(AU171="","",AU171)</f>
        <v/>
      </c>
      <c r="AT174" s="264">
        <f>IF(AZ171="","",AZ171)</f>
        <v>3</v>
      </c>
      <c r="AU174" s="246" t="str">
        <f t="shared" si="43"/>
        <v>-</v>
      </c>
      <c r="AV174" s="249">
        <f>IF(AX171="","",AX171)</f>
        <v>18</v>
      </c>
      <c r="AW174" s="506" t="str">
        <f>IF(AY171="","",AY171)</f>
        <v>-</v>
      </c>
      <c r="AX174" s="471"/>
      <c r="AY174" s="472"/>
      <c r="AZ174" s="472"/>
      <c r="BA174" s="473"/>
      <c r="BB174" s="261"/>
      <c r="BC174" s="246" t="str">
        <f t="shared" si="39"/>
        <v/>
      </c>
      <c r="BD174" s="262"/>
      <c r="BE174" s="512"/>
      <c r="BF174" s="383">
        <f>BK173</f>
        <v>0</v>
      </c>
      <c r="BG174" s="384" t="s">
        <v>27</v>
      </c>
      <c r="BH174" s="384">
        <f>BL173</f>
        <v>3</v>
      </c>
      <c r="BI174" s="385" t="s">
        <v>28</v>
      </c>
      <c r="BJ174" s="269"/>
      <c r="BK174" s="273"/>
      <c r="BL174" s="274"/>
      <c r="BM174" s="273"/>
      <c r="BN174" s="274"/>
      <c r="BO174" s="281"/>
      <c r="BP174" s="274"/>
      <c r="BQ174" s="274"/>
      <c r="BR174" s="281"/>
      <c r="BS174" s="209"/>
      <c r="BT174" s="210"/>
    </row>
    <row r="175" spans="1:77" ht="13.05" customHeight="1" x14ac:dyDescent="0.15">
      <c r="A175" s="63"/>
      <c r="B175" s="63"/>
      <c r="C175" s="112" t="s">
        <v>213</v>
      </c>
      <c r="D175" s="134" t="s">
        <v>210</v>
      </c>
      <c r="E175" s="245">
        <f>IF(S166="","",S166)</f>
        <v>15</v>
      </c>
      <c r="F175" s="246" t="str">
        <f t="shared" si="40"/>
        <v>-</v>
      </c>
      <c r="G175" s="247">
        <f>IF(Q166="","",Q166)</f>
        <v>1</v>
      </c>
      <c r="H175" s="488" t="str">
        <f>IF(T166="","",IF(T166="○","×",IF(T166="×","○")))</f>
        <v>○</v>
      </c>
      <c r="I175" s="263">
        <f>IF(S169="","",S169)</f>
        <v>14</v>
      </c>
      <c r="J175" s="250" t="str">
        <f t="shared" si="42"/>
        <v>-</v>
      </c>
      <c r="K175" s="247">
        <f>IF(Q169="","",Q169)</f>
        <v>16</v>
      </c>
      <c r="L175" s="488" t="str">
        <f>IF(T169="","",IF(T169="○","×",IF(T169="×","○")))</f>
        <v>×</v>
      </c>
      <c r="M175" s="265">
        <f>IF(S172="","",S172)</f>
        <v>15</v>
      </c>
      <c r="N175" s="246" t="str">
        <f>IF(M175="","","-")</f>
        <v>-</v>
      </c>
      <c r="O175" s="266">
        <f>IF(Q172="","",Q172)</f>
        <v>12</v>
      </c>
      <c r="P175" s="488" t="str">
        <f>IF(T172="","",IF(T172="○","×",IF(T172="×","○")))</f>
        <v>○</v>
      </c>
      <c r="Q175" s="465"/>
      <c r="R175" s="466"/>
      <c r="S175" s="466"/>
      <c r="T175" s="474"/>
      <c r="U175" s="431">
        <f>RANK(AH176,AH167:AH176)</f>
        <v>2</v>
      </c>
      <c r="V175" s="432"/>
      <c r="W175" s="432"/>
      <c r="X175" s="433"/>
      <c r="Y175" s="269"/>
      <c r="Z175" s="275"/>
      <c r="AA175" s="276"/>
      <c r="AB175" s="275"/>
      <c r="AC175" s="276"/>
      <c r="AD175" s="277"/>
      <c r="AE175" s="276"/>
      <c r="AF175" s="276"/>
      <c r="AG175" s="277"/>
      <c r="AH175" s="209"/>
      <c r="AI175" s="210"/>
      <c r="AJ175" s="68"/>
      <c r="AK175" s="68"/>
      <c r="AL175" s="68"/>
      <c r="AM175" s="68"/>
      <c r="AN175" s="112" t="s">
        <v>214</v>
      </c>
      <c r="AO175" s="134" t="s">
        <v>215</v>
      </c>
      <c r="AP175" s="245">
        <f>IF(BD166="","",BD166)</f>
        <v>10</v>
      </c>
      <c r="AQ175" s="246" t="str">
        <f t="shared" si="41"/>
        <v>-</v>
      </c>
      <c r="AR175" s="247">
        <f>IF(BB166="","",BB166)</f>
        <v>15</v>
      </c>
      <c r="AS175" s="488" t="str">
        <f>IF(BE166="","",IF(BE166="○","×",IF(BE166="×","○")))</f>
        <v>×</v>
      </c>
      <c r="AT175" s="263">
        <f>IF(BD169="","",BD169)</f>
        <v>9</v>
      </c>
      <c r="AU175" s="250" t="str">
        <f t="shared" si="43"/>
        <v>-</v>
      </c>
      <c r="AV175" s="247">
        <f>IF(BB169="","",BB169)</f>
        <v>15</v>
      </c>
      <c r="AW175" s="488" t="str">
        <f>IF(BE169="","",IF(BE169="○","×",IF(BE169="×","○")))</f>
        <v>○</v>
      </c>
      <c r="AX175" s="265">
        <f>IF(BD172="","",BD172)</f>
        <v>16</v>
      </c>
      <c r="AY175" s="246" t="str">
        <f>IF(AX175="","","-")</f>
        <v>-</v>
      </c>
      <c r="AZ175" s="266">
        <f>IF(BB172="","",BB172)</f>
        <v>14</v>
      </c>
      <c r="BA175" s="488" t="str">
        <f>IF(BE172="","",IF(BE172="○","×",IF(BE172="×","○")))</f>
        <v>○</v>
      </c>
      <c r="BB175" s="465"/>
      <c r="BC175" s="466"/>
      <c r="BD175" s="466"/>
      <c r="BE175" s="474"/>
      <c r="BF175" s="431">
        <f>RANK(BS176,BS167:BS176)</f>
        <v>3</v>
      </c>
      <c r="BG175" s="432"/>
      <c r="BH175" s="432"/>
      <c r="BI175" s="433"/>
      <c r="BJ175" s="269"/>
      <c r="BK175" s="275"/>
      <c r="BL175" s="276"/>
      <c r="BM175" s="275"/>
      <c r="BN175" s="276"/>
      <c r="BO175" s="277"/>
      <c r="BP175" s="276"/>
      <c r="BQ175" s="276"/>
      <c r="BR175" s="277"/>
      <c r="BS175" s="209"/>
      <c r="BT175" s="210"/>
    </row>
    <row r="176" spans="1:77" ht="13.05" customHeight="1" x14ac:dyDescent="0.15">
      <c r="A176" s="63"/>
      <c r="B176" s="63"/>
      <c r="C176" s="107" t="s">
        <v>216</v>
      </c>
      <c r="D176" s="111" t="s">
        <v>217</v>
      </c>
      <c r="E176" s="245">
        <f>IF(S167="","",S167)</f>
        <v>15</v>
      </c>
      <c r="F176" s="246" t="str">
        <f t="shared" si="40"/>
        <v>-</v>
      </c>
      <c r="G176" s="247">
        <f>IF(Q167="","",Q167)</f>
        <v>10</v>
      </c>
      <c r="H176" s="489" t="str">
        <f>IF(J173="","",J173)</f>
        <v>-</v>
      </c>
      <c r="I176" s="263">
        <f>IF(S170="","",S170)</f>
        <v>15</v>
      </c>
      <c r="J176" s="246" t="str">
        <f t="shared" si="42"/>
        <v>-</v>
      </c>
      <c r="K176" s="247">
        <f>IF(Q170="","",Q170)</f>
        <v>9</v>
      </c>
      <c r="L176" s="489" t="str">
        <f>IF(N173="","",N173)</f>
        <v/>
      </c>
      <c r="M176" s="263">
        <f>IF(S173="","",S173)</f>
        <v>15</v>
      </c>
      <c r="N176" s="246" t="str">
        <f>IF(M176="","","-")</f>
        <v>-</v>
      </c>
      <c r="O176" s="247">
        <f>IF(Q173="","",Q173)</f>
        <v>8</v>
      </c>
      <c r="P176" s="489" t="str">
        <f>IF(R173="","",R173)</f>
        <v>-</v>
      </c>
      <c r="Q176" s="468"/>
      <c r="R176" s="469"/>
      <c r="S176" s="469"/>
      <c r="T176" s="475"/>
      <c r="U176" s="434"/>
      <c r="V176" s="435"/>
      <c r="W176" s="435"/>
      <c r="X176" s="436"/>
      <c r="Y176" s="269"/>
      <c r="Z176" s="273">
        <f>COUNTIF(E175:T177,"○")</f>
        <v>2</v>
      </c>
      <c r="AA176" s="274">
        <f>COUNTIF(E175:T177,"×")</f>
        <v>1</v>
      </c>
      <c r="AB176" s="278">
        <f>(IF((E175&gt;G175),1,0))+(IF((E176&gt;G176),1,0))+(IF((E177&gt;G177),1,0))+(IF((I175&gt;K175),1,0))+(IF((I176&gt;K176),1,0))+(IF((I177&gt;K177),1,0))+(IF((M175&gt;O175),1,0))+(IF((M176&gt;O176),1,0))+(IF((M177&gt;O177),1,0))+(IF((Q175&gt;S175),1,0))+(IF((Q176&gt;S176),1,0))+(IF((Q177&gt;S177),1,0))</f>
        <v>5</v>
      </c>
      <c r="AC176" s="279">
        <f>(IF((E175&lt;G175),1,0))+(IF((E176&lt;G176),1,0))+(IF((E177&lt;G177),1,0))+(IF((I175&lt;K175),1,0))+(IF((I176&lt;K176),1,0))+(IF((I177&lt;K177),1,0))+(IF((M175&lt;O175),1,0))+(IF((M176&lt;O176),1,0))+(IF((M177&lt;O177),1,0))+(IF((Q175&lt;S175),1,0))+(IF((Q176&lt;S176),1,0))+(IF((Q177&lt;S177),1,0))</f>
        <v>2</v>
      </c>
      <c r="AD176" s="280">
        <f>AB176-AC176</f>
        <v>3</v>
      </c>
      <c r="AE176" s="274">
        <f>SUM(E175:E177,I175:I177,M175:M177,Q175:Q177)</f>
        <v>101</v>
      </c>
      <c r="AF176" s="274">
        <f>SUM(G175:G177,K175:K177,O175:O177,S175:S177)</f>
        <v>71</v>
      </c>
      <c r="AG176" s="281">
        <f>AE176-AF176</f>
        <v>30</v>
      </c>
      <c r="AH176" s="451">
        <f>(Z176-AA176)*1000+(AD176)*100+AG176</f>
        <v>1330</v>
      </c>
      <c r="AI176" s="452"/>
      <c r="AJ176" s="68"/>
      <c r="AK176" s="68"/>
      <c r="AL176" s="68"/>
      <c r="AM176" s="68"/>
      <c r="AN176" s="107" t="s">
        <v>304</v>
      </c>
      <c r="AO176" s="111" t="s">
        <v>215</v>
      </c>
      <c r="AP176" s="245">
        <f>IF(BD167="","",BD167)</f>
        <v>6</v>
      </c>
      <c r="AQ176" s="246" t="str">
        <f t="shared" si="41"/>
        <v>-</v>
      </c>
      <c r="AR176" s="247">
        <f>IF(BB167="","",BB167)</f>
        <v>15</v>
      </c>
      <c r="AS176" s="489" t="str">
        <f>IF(AU173="","",AU173)</f>
        <v>-</v>
      </c>
      <c r="AT176" s="263">
        <f>IF(BD170="","",BD170)</f>
        <v>15</v>
      </c>
      <c r="AU176" s="246" t="str">
        <f t="shared" si="43"/>
        <v>-</v>
      </c>
      <c r="AV176" s="247">
        <f>IF(BB170="","",BB170)</f>
        <v>12</v>
      </c>
      <c r="AW176" s="489" t="str">
        <f>IF(AY173="","",AY173)</f>
        <v/>
      </c>
      <c r="AX176" s="263">
        <f>IF(BD173="","",BD173)</f>
        <v>15</v>
      </c>
      <c r="AY176" s="246" t="str">
        <f>IF(AX176="","","-")</f>
        <v>-</v>
      </c>
      <c r="AZ176" s="247">
        <f>IF(BB173="","",BB173)</f>
        <v>6</v>
      </c>
      <c r="BA176" s="489" t="str">
        <f>IF(BC173="","",BC173)</f>
        <v>-</v>
      </c>
      <c r="BB176" s="468"/>
      <c r="BC176" s="469"/>
      <c r="BD176" s="469"/>
      <c r="BE176" s="475"/>
      <c r="BF176" s="434"/>
      <c r="BG176" s="435"/>
      <c r="BH176" s="435"/>
      <c r="BI176" s="436"/>
      <c r="BJ176" s="269"/>
      <c r="BK176" s="273">
        <f>COUNTIF(AP175:BE177,"○")</f>
        <v>2</v>
      </c>
      <c r="BL176" s="274">
        <f>COUNTIF(AP175:BE177,"×")</f>
        <v>1</v>
      </c>
      <c r="BM176" s="278">
        <f>(IF((AP175&gt;AR175),1,0))+(IF((AP176&gt;AR176),1,0))+(IF((AP177&gt;AR177),1,0))+(IF((AT175&gt;AV175),1,0))+(IF((AT176&gt;AV176),1,0))+(IF((AT177&gt;AV177),1,0))+(IF((AX175&gt;AZ175),1,0))+(IF((AX176&gt;AZ176),1,0))+(IF((AX177&gt;AZ177),1,0))+(IF((BB175&gt;BD175),1,0))+(IF((BB176&gt;BD176),1,0))+(IF((BB177&gt;BD177),1,0))</f>
        <v>4</v>
      </c>
      <c r="BN176" s="279">
        <f>(IF((AP175&lt;AR175),1,0))+(IF((AP176&lt;AR176),1,0))+(IF((AP177&lt;AR177),1,0))+(IF((AT175&lt;AV175),1,0))+(IF((AT176&lt;AV176),1,0))+(IF((AT177&lt;AV177),1,0))+(IF((AX175&lt;AZ175),1,0))+(IF((AX176&lt;AZ176),1,0))+(IF((AX177&lt;AZ177),1,0))+(IF((BB175&lt;BD175),1,0))+(IF((BB176&lt;BD176),1,0))+(IF((BB177&lt;BD177),1,0))</f>
        <v>3</v>
      </c>
      <c r="BO176" s="280">
        <f>BM176-BN176</f>
        <v>1</v>
      </c>
      <c r="BP176" s="274">
        <f>SUM(AP175:AP177,AT175:AT177,AX175:AX177,BB175:BB177)</f>
        <v>86</v>
      </c>
      <c r="BQ176" s="274">
        <f>SUM(AR175:AR177,AV175:AV177,AZ175:AZ177,BD175:BD177)</f>
        <v>88</v>
      </c>
      <c r="BR176" s="281">
        <f>BP176-BQ176</f>
        <v>-2</v>
      </c>
      <c r="BS176" s="451">
        <f>(BK176-BL176)*1000+(BO176)*100+BR176</f>
        <v>1098</v>
      </c>
      <c r="BT176" s="452"/>
    </row>
    <row r="177" spans="1:72" ht="13.05" customHeight="1" x14ac:dyDescent="0.15">
      <c r="A177" s="68"/>
      <c r="B177" s="68"/>
      <c r="C177" s="115"/>
      <c r="D177" s="62" t="s">
        <v>174</v>
      </c>
      <c r="E177" s="252" t="str">
        <f>IF(S168="","",S168)</f>
        <v/>
      </c>
      <c r="F177" s="253" t="str">
        <f t="shared" si="40"/>
        <v/>
      </c>
      <c r="G177" s="254" t="str">
        <f>IF(Q168="","",Q168)</f>
        <v/>
      </c>
      <c r="H177" s="490" t="str">
        <f>IF(J174="","",J174)</f>
        <v>-</v>
      </c>
      <c r="I177" s="267">
        <f>IF(S171="","",S171)</f>
        <v>12</v>
      </c>
      <c r="J177" s="253" t="str">
        <f t="shared" si="42"/>
        <v>-</v>
      </c>
      <c r="K177" s="254">
        <f>IF(Q171="","",Q171)</f>
        <v>15</v>
      </c>
      <c r="L177" s="490" t="str">
        <f>IF(N174="","",N174)</f>
        <v/>
      </c>
      <c r="M177" s="267" t="str">
        <f>IF(S174="","",S174)</f>
        <v/>
      </c>
      <c r="N177" s="253" t="str">
        <f>IF(M177="","","-")</f>
        <v/>
      </c>
      <c r="O177" s="254" t="str">
        <f>IF(Q174="","",Q174)</f>
        <v/>
      </c>
      <c r="P177" s="490" t="str">
        <f>IF(R174="","",R174)</f>
        <v/>
      </c>
      <c r="Q177" s="476"/>
      <c r="R177" s="477"/>
      <c r="S177" s="477"/>
      <c r="T177" s="478"/>
      <c r="U177" s="2">
        <f>Z176</f>
        <v>2</v>
      </c>
      <c r="V177" s="22" t="s">
        <v>27</v>
      </c>
      <c r="W177" s="22">
        <f>AA176</f>
        <v>1</v>
      </c>
      <c r="X177" s="23" t="s">
        <v>28</v>
      </c>
      <c r="Y177" s="269"/>
      <c r="Z177" s="282"/>
      <c r="AA177" s="283"/>
      <c r="AB177" s="282"/>
      <c r="AC177" s="283"/>
      <c r="AD177" s="284"/>
      <c r="AE177" s="283"/>
      <c r="AF177" s="283"/>
      <c r="AG177" s="284"/>
      <c r="AH177" s="285"/>
      <c r="AI177" s="286"/>
      <c r="AJ177" s="68"/>
      <c r="AK177" s="68"/>
      <c r="AL177" s="68"/>
      <c r="AM177" s="68"/>
      <c r="AN177" s="115" t="s">
        <v>218</v>
      </c>
      <c r="AO177" s="62" t="s">
        <v>80</v>
      </c>
      <c r="AP177" s="252" t="str">
        <f>IF(BD168="","",BD168)</f>
        <v/>
      </c>
      <c r="AQ177" s="253" t="str">
        <f t="shared" si="41"/>
        <v/>
      </c>
      <c r="AR177" s="254" t="str">
        <f>IF(BB168="","",BB168)</f>
        <v/>
      </c>
      <c r="AS177" s="490" t="str">
        <f>IF(AU174="","",AU174)</f>
        <v>-</v>
      </c>
      <c r="AT177" s="267">
        <f>IF(BD171="","",BD171)</f>
        <v>15</v>
      </c>
      <c r="AU177" s="253" t="str">
        <f t="shared" si="43"/>
        <v>-</v>
      </c>
      <c r="AV177" s="254">
        <f>IF(BB171="","",BB171)</f>
        <v>11</v>
      </c>
      <c r="AW177" s="490" t="str">
        <f>IF(AY174="","",AY174)</f>
        <v/>
      </c>
      <c r="AX177" s="267" t="str">
        <f>IF(BD174="","",BD174)</f>
        <v/>
      </c>
      <c r="AY177" s="253" t="str">
        <f>IF(AX177="","","-")</f>
        <v/>
      </c>
      <c r="AZ177" s="254" t="str">
        <f>IF(BB174="","",BB174)</f>
        <v/>
      </c>
      <c r="BA177" s="490" t="str">
        <f>IF(BC174="","",BC174)</f>
        <v/>
      </c>
      <c r="BB177" s="476"/>
      <c r="BC177" s="477"/>
      <c r="BD177" s="477"/>
      <c r="BE177" s="478"/>
      <c r="BF177" s="2">
        <f>BK176</f>
        <v>2</v>
      </c>
      <c r="BG177" s="22" t="s">
        <v>27</v>
      </c>
      <c r="BH177" s="22">
        <f>BL176</f>
        <v>1</v>
      </c>
      <c r="BI177" s="23" t="s">
        <v>28</v>
      </c>
      <c r="BJ177" s="269"/>
      <c r="BK177" s="282"/>
      <c r="BL177" s="283"/>
      <c r="BM177" s="282"/>
      <c r="BN177" s="283"/>
      <c r="BO177" s="284"/>
      <c r="BP177" s="283"/>
      <c r="BQ177" s="283"/>
      <c r="BR177" s="284"/>
      <c r="BS177" s="285"/>
      <c r="BT177" s="286"/>
    </row>
    <row r="178" spans="1:72" ht="13.05" customHeight="1" x14ac:dyDescent="0.2"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68"/>
      <c r="AK178" s="68"/>
      <c r="AL178" s="68"/>
      <c r="AM178" s="68"/>
      <c r="AN178" s="100"/>
      <c r="AO178" s="69"/>
      <c r="AP178" s="122"/>
      <c r="AQ178" s="122"/>
      <c r="AR178" s="122"/>
      <c r="AS178" s="122"/>
      <c r="AT178" s="122"/>
      <c r="AU178" s="122"/>
      <c r="AV178" s="122"/>
      <c r="AW178" s="122"/>
      <c r="AX178" s="122"/>
      <c r="AY178" s="122"/>
      <c r="AZ178" s="122"/>
      <c r="BA178" s="122"/>
      <c r="BB178" s="122"/>
      <c r="BC178" s="122"/>
      <c r="BD178" s="122"/>
      <c r="BE178" s="122"/>
      <c r="BF178" s="93"/>
      <c r="BG178" s="93"/>
      <c r="BH178" s="93"/>
      <c r="BI178" s="93"/>
      <c r="BJ178" s="68"/>
    </row>
    <row r="179" spans="1:72" ht="13.05" customHeight="1" x14ac:dyDescent="0.15">
      <c r="C179" s="457" t="s">
        <v>219</v>
      </c>
      <c r="D179" s="458"/>
      <c r="E179" s="491" t="str">
        <f>C181</f>
        <v>増田基希</v>
      </c>
      <c r="F179" s="492"/>
      <c r="G179" s="492"/>
      <c r="H179" s="493"/>
      <c r="I179" s="494" t="str">
        <f>C184</f>
        <v>中村憲二</v>
      </c>
      <c r="J179" s="492"/>
      <c r="K179" s="492"/>
      <c r="L179" s="493"/>
      <c r="M179" s="494" t="str">
        <f>C187</f>
        <v>田尾将志</v>
      </c>
      <c r="N179" s="492"/>
      <c r="O179" s="492"/>
      <c r="P179" s="493"/>
      <c r="Q179" s="494" t="str">
        <f>C190</f>
        <v>大西右恭</v>
      </c>
      <c r="R179" s="492"/>
      <c r="S179" s="492"/>
      <c r="T179" s="495"/>
      <c r="U179" s="496" t="s">
        <v>22</v>
      </c>
      <c r="V179" s="497"/>
      <c r="W179" s="497"/>
      <c r="X179" s="498"/>
      <c r="Y179" s="269"/>
      <c r="Z179" s="499" t="s">
        <v>23</v>
      </c>
      <c r="AA179" s="500"/>
      <c r="AB179" s="499" t="s">
        <v>24</v>
      </c>
      <c r="AC179" s="501"/>
      <c r="AD179" s="500"/>
      <c r="AE179" s="502" t="s">
        <v>25</v>
      </c>
      <c r="AF179" s="503"/>
      <c r="AG179" s="504"/>
      <c r="AH179" s="269"/>
      <c r="AI179" s="269"/>
      <c r="AJ179" s="68"/>
      <c r="AK179" s="68"/>
      <c r="AL179" s="68"/>
      <c r="AM179" s="68"/>
      <c r="AN179" s="100"/>
      <c r="AO179" s="69"/>
      <c r="AP179" s="122"/>
      <c r="AQ179" s="122"/>
      <c r="AR179" s="122"/>
      <c r="AS179" s="122"/>
      <c r="AT179" s="122"/>
      <c r="AU179" s="122"/>
      <c r="AV179" s="122"/>
      <c r="AW179" s="122"/>
      <c r="AX179" s="122"/>
      <c r="AY179" s="122"/>
      <c r="AZ179" s="122"/>
      <c r="BA179" s="122"/>
      <c r="BB179" s="122"/>
      <c r="BC179" s="122"/>
      <c r="BD179" s="122"/>
      <c r="BE179" s="122"/>
      <c r="BF179" s="93"/>
      <c r="BG179" s="93"/>
      <c r="BH179" s="93"/>
      <c r="BI179" s="93"/>
      <c r="BJ179" s="68"/>
    </row>
    <row r="180" spans="1:72" ht="13.05" customHeight="1" x14ac:dyDescent="0.15">
      <c r="C180" s="459"/>
      <c r="D180" s="460"/>
      <c r="E180" s="461" t="str">
        <f>C182</f>
        <v xml:space="preserve">オクタフィオ </v>
      </c>
      <c r="F180" s="462"/>
      <c r="G180" s="462"/>
      <c r="H180" s="463"/>
      <c r="I180" s="464" t="str">
        <f>C185</f>
        <v>中村　峻</v>
      </c>
      <c r="J180" s="462"/>
      <c r="K180" s="462"/>
      <c r="L180" s="463"/>
      <c r="M180" s="464" t="str">
        <f>C188</f>
        <v>田尾瑞基</v>
      </c>
      <c r="N180" s="462"/>
      <c r="O180" s="462"/>
      <c r="P180" s="463"/>
      <c r="Q180" s="464" t="str">
        <f>C191</f>
        <v>大西正義</v>
      </c>
      <c r="R180" s="462"/>
      <c r="S180" s="462"/>
      <c r="T180" s="507"/>
      <c r="U180" s="590" t="s">
        <v>26</v>
      </c>
      <c r="V180" s="591"/>
      <c r="W180" s="591"/>
      <c r="X180" s="592"/>
      <c r="Y180" s="269"/>
      <c r="Z180" s="270" t="s">
        <v>27</v>
      </c>
      <c r="AA180" s="272" t="s">
        <v>28</v>
      </c>
      <c r="AB180" s="270" t="s">
        <v>29</v>
      </c>
      <c r="AC180" s="272" t="s">
        <v>30</v>
      </c>
      <c r="AD180" s="271" t="s">
        <v>31</v>
      </c>
      <c r="AE180" s="272" t="s">
        <v>29</v>
      </c>
      <c r="AF180" s="272" t="s">
        <v>30</v>
      </c>
      <c r="AG180" s="271" t="s">
        <v>31</v>
      </c>
      <c r="AH180" s="269"/>
      <c r="AI180" s="269"/>
      <c r="AJ180" s="68"/>
      <c r="AK180" s="68"/>
      <c r="AL180" s="68"/>
      <c r="AM180" s="68"/>
      <c r="AN180" s="100"/>
      <c r="AO180" s="69"/>
      <c r="AP180" s="122"/>
      <c r="AQ180" s="122"/>
      <c r="AR180" s="122"/>
      <c r="AS180" s="122"/>
      <c r="AT180" s="122"/>
      <c r="AU180" s="122"/>
      <c r="AV180" s="122"/>
      <c r="AW180" s="122"/>
      <c r="AX180" s="122"/>
      <c r="AY180" s="122"/>
      <c r="AZ180" s="122"/>
      <c r="BA180" s="122"/>
      <c r="BB180" s="122"/>
      <c r="BC180" s="122"/>
      <c r="BD180" s="122"/>
      <c r="BE180" s="122"/>
      <c r="BF180" s="93"/>
      <c r="BG180" s="93"/>
      <c r="BH180" s="93"/>
      <c r="BI180" s="93"/>
      <c r="BJ180" s="68"/>
    </row>
    <row r="181" spans="1:72" ht="13.05" customHeight="1" x14ac:dyDescent="0.15">
      <c r="C181" s="103" t="s">
        <v>220</v>
      </c>
      <c r="D181" s="111" t="s">
        <v>215</v>
      </c>
      <c r="E181" s="479"/>
      <c r="F181" s="480"/>
      <c r="G181" s="480"/>
      <c r="H181" s="481"/>
      <c r="I181" s="255">
        <v>15</v>
      </c>
      <c r="J181" s="246" t="str">
        <f>IF(I181="","","-")</f>
        <v>-</v>
      </c>
      <c r="K181" s="256">
        <v>13</v>
      </c>
      <c r="L181" s="484" t="str">
        <f>IF(I181&lt;&gt;"",IF(I181&gt;K181,IF(I182&gt;K182,"○",IF(I183&gt;K183,"○","×")),IF(I182&gt;K182,IF(I183&gt;K183,"○","×"),"×")),"")</f>
        <v>○</v>
      </c>
      <c r="M181" s="257">
        <v>15</v>
      </c>
      <c r="N181" s="258" t="str">
        <f t="shared" ref="N181:N186" si="44">IF(M181="","","-")</f>
        <v>-</v>
      </c>
      <c r="O181" s="259">
        <v>9</v>
      </c>
      <c r="P181" s="484" t="str">
        <f>IF(M181&lt;&gt;"",IF(M181&gt;O181,IF(M182&gt;O182,"○",IF(M183&gt;O183,"○","×")),IF(M182&gt;O182,IF(M183&gt;O183,"○","×"),"×")),"")</f>
        <v>○</v>
      </c>
      <c r="Q181" s="268">
        <v>15</v>
      </c>
      <c r="R181" s="258" t="str">
        <f t="shared" ref="R181:R189" si="45">IF(Q181="","","-")</f>
        <v>-</v>
      </c>
      <c r="S181" s="256">
        <v>10</v>
      </c>
      <c r="T181" s="546" t="str">
        <f>IF(Q181&lt;&gt;"",IF(Q181&gt;S181,IF(Q182&gt;S182,"○",IF(Q183&gt;S183,"○","×")),IF(Q182&gt;S182,IF(Q183&gt;S183,"○","×"),"×")),"")</f>
        <v>○</v>
      </c>
      <c r="U181" s="431">
        <f>RANK(AH182,AH182:AH191)</f>
        <v>1</v>
      </c>
      <c r="V181" s="432"/>
      <c r="W181" s="432"/>
      <c r="X181" s="433"/>
      <c r="Y181" s="269"/>
      <c r="Z181" s="273"/>
      <c r="AA181" s="274"/>
      <c r="AB181" s="275"/>
      <c r="AC181" s="276"/>
      <c r="AD181" s="277"/>
      <c r="AE181" s="274"/>
      <c r="AF181" s="274"/>
      <c r="AG181" s="281"/>
      <c r="AH181" s="269"/>
      <c r="AI181" s="269"/>
      <c r="AJ181" s="448" t="s">
        <v>39</v>
      </c>
      <c r="AK181" s="449"/>
      <c r="AL181" s="449"/>
      <c r="AM181" s="450"/>
      <c r="AN181" s="359" t="str">
        <f>AN166</f>
        <v>黒川史隆</v>
      </c>
      <c r="AO181" s="360" t="str">
        <f>AO166</f>
        <v>wing</v>
      </c>
      <c r="AP181" s="227"/>
      <c r="AQ181" s="227"/>
      <c r="AR181" s="227"/>
      <c r="AS181" s="227"/>
      <c r="AT181" s="87"/>
      <c r="AU181" s="220"/>
      <c r="BE181" s="89"/>
      <c r="BI181" s="93"/>
      <c r="BJ181" s="68"/>
    </row>
    <row r="182" spans="1:72" ht="13.05" customHeight="1" x14ac:dyDescent="0.15">
      <c r="C182" s="103" t="s">
        <v>305</v>
      </c>
      <c r="D182" s="111" t="s">
        <v>215</v>
      </c>
      <c r="E182" s="482"/>
      <c r="F182" s="469"/>
      <c r="G182" s="469"/>
      <c r="H182" s="470"/>
      <c r="I182" s="257">
        <v>13</v>
      </c>
      <c r="J182" s="246" t="str">
        <f>IF(I182="","","-")</f>
        <v>-</v>
      </c>
      <c r="K182" s="260">
        <v>16</v>
      </c>
      <c r="L182" s="485"/>
      <c r="M182" s="257">
        <v>15</v>
      </c>
      <c r="N182" s="246" t="str">
        <f t="shared" si="44"/>
        <v>-</v>
      </c>
      <c r="O182" s="256">
        <v>17</v>
      </c>
      <c r="P182" s="485"/>
      <c r="Q182" s="257">
        <v>15</v>
      </c>
      <c r="R182" s="246" t="str">
        <f t="shared" si="45"/>
        <v>-</v>
      </c>
      <c r="S182" s="256">
        <v>8</v>
      </c>
      <c r="T182" s="511"/>
      <c r="U182" s="434"/>
      <c r="V182" s="435"/>
      <c r="W182" s="435"/>
      <c r="X182" s="436"/>
      <c r="Y182" s="269"/>
      <c r="Z182" s="273">
        <f>COUNTIF(E181:T183,"○")</f>
        <v>3</v>
      </c>
      <c r="AA182" s="274">
        <f>COUNTIF(E181:T183,"×")</f>
        <v>0</v>
      </c>
      <c r="AB182" s="278">
        <f>(IF((E181&gt;G181),1,0))+(IF((E182&gt;G182),1,0))+(IF((E183&gt;G183),1,0))+(IF((I181&gt;K181),1,0))+(IF((I182&gt;K182),1,0))+(IF((I183&gt;K183),1,0))+(IF((M181&gt;O181),1,0))+(IF((M182&gt;O182),1,0))+(IF((M183&gt;O183),1,0))+(IF((Q181&gt;S181),1,0))+(IF((Q182&gt;S182),1,0))+(IF((Q183&gt;S183),1,0))</f>
        <v>6</v>
      </c>
      <c r="AC182" s="279">
        <f>(IF((E181&lt;G181),1,0))+(IF((E182&lt;G182),1,0))+(IF((E183&lt;G183),1,0))+(IF((I181&lt;K181),1,0))+(IF((I182&lt;K182),1,0))+(IF((I183&lt;K183),1,0))+(IF((M181&lt;O181),1,0))+(IF((M182&lt;O182),1,0))+(IF((M183&lt;O183),1,0))+(IF((Q181&lt;S181),1,0))+(IF((Q182&lt;S182),1,0))+(IF((Q183&lt;S183),1,0))</f>
        <v>2</v>
      </c>
      <c r="AD182" s="280">
        <f>AB182-AC182</f>
        <v>4</v>
      </c>
      <c r="AE182" s="274">
        <f>SUM(E181:E183,I181:I183,M181:M183,Q181:Q183)</f>
        <v>119</v>
      </c>
      <c r="AF182" s="274">
        <f>SUM(G181:G183,K181:K183,O181:O183,S181:S183)</f>
        <v>94</v>
      </c>
      <c r="AG182" s="281">
        <f>AE182-AF182</f>
        <v>25</v>
      </c>
      <c r="AH182" s="451">
        <f>(Z182-AA182)*1000+(AD182)*100+AG182</f>
        <v>3425</v>
      </c>
      <c r="AI182" s="452"/>
      <c r="AJ182" s="437"/>
      <c r="AK182" s="438"/>
      <c r="AL182" s="438"/>
      <c r="AM182" s="439"/>
      <c r="AN182" s="361" t="str">
        <f>AN167</f>
        <v>細川　愛</v>
      </c>
      <c r="AO182" s="362" t="str">
        <f>AO167</f>
        <v>えーる</v>
      </c>
      <c r="AP182" s="87"/>
      <c r="AQ182" s="225">
        <v>11</v>
      </c>
      <c r="AR182" s="225">
        <v>15</v>
      </c>
      <c r="AS182" s="226">
        <v>16</v>
      </c>
      <c r="AT182" s="287"/>
      <c r="AU182" s="220"/>
      <c r="BE182" s="79"/>
      <c r="BI182" s="93"/>
      <c r="BJ182" s="68"/>
    </row>
    <row r="183" spans="1:72" ht="13.05" customHeight="1" x14ac:dyDescent="0.15">
      <c r="C183" s="105" t="s">
        <v>221</v>
      </c>
      <c r="D183" s="106" t="s">
        <v>80</v>
      </c>
      <c r="E183" s="483"/>
      <c r="F183" s="472"/>
      <c r="G183" s="472"/>
      <c r="H183" s="473"/>
      <c r="I183" s="261">
        <v>16</v>
      </c>
      <c r="J183" s="246" t="str">
        <f>IF(I183="","","-")</f>
        <v>-</v>
      </c>
      <c r="K183" s="262">
        <v>14</v>
      </c>
      <c r="L183" s="487"/>
      <c r="M183" s="261">
        <v>15</v>
      </c>
      <c r="N183" s="251" t="str">
        <f t="shared" si="44"/>
        <v>-</v>
      </c>
      <c r="O183" s="262">
        <v>7</v>
      </c>
      <c r="P183" s="485"/>
      <c r="Q183" s="261"/>
      <c r="R183" s="251" t="str">
        <f t="shared" si="45"/>
        <v/>
      </c>
      <c r="S183" s="262"/>
      <c r="T183" s="511"/>
      <c r="U183" s="383">
        <f>Z182</f>
        <v>3</v>
      </c>
      <c r="V183" s="384" t="s">
        <v>27</v>
      </c>
      <c r="W183" s="384">
        <f>AA182</f>
        <v>0</v>
      </c>
      <c r="X183" s="385" t="s">
        <v>28</v>
      </c>
      <c r="Y183" s="269"/>
      <c r="Z183" s="273"/>
      <c r="AA183" s="274"/>
      <c r="AB183" s="273"/>
      <c r="AC183" s="274"/>
      <c r="AD183" s="281"/>
      <c r="AE183" s="274"/>
      <c r="AF183" s="274"/>
      <c r="AG183" s="281"/>
      <c r="AH183" s="209"/>
      <c r="AI183" s="210"/>
      <c r="AJ183" s="416" t="s">
        <v>42</v>
      </c>
      <c r="AK183" s="417"/>
      <c r="AL183" s="417"/>
      <c r="AM183" s="418"/>
      <c r="AN183" s="363" t="str">
        <f>C184</f>
        <v>中村憲二</v>
      </c>
      <c r="AO183" s="364" t="str">
        <f>D184</f>
        <v>サンダーズ</v>
      </c>
      <c r="AP183" s="87"/>
      <c r="AQ183" s="88">
        <v>15</v>
      </c>
      <c r="AR183" s="88">
        <v>11</v>
      </c>
      <c r="AS183" s="88">
        <v>18</v>
      </c>
      <c r="AT183" s="288"/>
      <c r="AU183" s="87"/>
      <c r="BF183" s="90"/>
      <c r="BI183" s="93"/>
      <c r="BJ183" s="68"/>
    </row>
    <row r="184" spans="1:72" ht="13.05" customHeight="1" thickBot="1" x14ac:dyDescent="0.2">
      <c r="C184" s="107" t="s">
        <v>222</v>
      </c>
      <c r="D184" s="111" t="s">
        <v>223</v>
      </c>
      <c r="E184" s="245">
        <f>IF(K181="","",K181)</f>
        <v>13</v>
      </c>
      <c r="F184" s="246" t="str">
        <f t="shared" ref="F184:F192" si="46">IF(E184="","","-")</f>
        <v>-</v>
      </c>
      <c r="G184" s="247">
        <f>IF(I181="","",I181)</f>
        <v>15</v>
      </c>
      <c r="H184" s="488" t="str">
        <f>IF(L181="","",IF(L181="○","×",IF(L181="×","○")))</f>
        <v>×</v>
      </c>
      <c r="I184" s="465"/>
      <c r="J184" s="466"/>
      <c r="K184" s="466"/>
      <c r="L184" s="467"/>
      <c r="M184" s="257">
        <v>15</v>
      </c>
      <c r="N184" s="246" t="str">
        <f t="shared" si="44"/>
        <v>-</v>
      </c>
      <c r="O184" s="256">
        <v>10</v>
      </c>
      <c r="P184" s="486" t="str">
        <f>IF(M184&lt;&gt;"",IF(M184&gt;O184,IF(M185&gt;O185,"○",IF(M186&gt;O186,"○","×")),IF(M185&gt;O185,IF(M186&gt;O186,"○","×"),"×")),"")</f>
        <v>○</v>
      </c>
      <c r="Q184" s="257">
        <v>8</v>
      </c>
      <c r="R184" s="246" t="str">
        <f t="shared" si="45"/>
        <v>-</v>
      </c>
      <c r="S184" s="256">
        <v>15</v>
      </c>
      <c r="T184" s="547" t="str">
        <f>IF(Q184&lt;&gt;"",IF(Q184&gt;S184,IF(Q185&gt;S185,"○",IF(Q186&gt;S186,"○","×")),IF(Q185&gt;S185,IF(Q186&gt;S186,"○","×"),"×")),"")</f>
        <v>○</v>
      </c>
      <c r="U184" s="431">
        <f>RANK(AH185,AH182:AH191)</f>
        <v>2</v>
      </c>
      <c r="V184" s="432"/>
      <c r="W184" s="432"/>
      <c r="X184" s="433"/>
      <c r="Y184" s="269"/>
      <c r="Z184" s="275"/>
      <c r="AA184" s="276"/>
      <c r="AB184" s="275"/>
      <c r="AC184" s="276"/>
      <c r="AD184" s="277"/>
      <c r="AE184" s="276"/>
      <c r="AF184" s="276"/>
      <c r="AG184" s="277"/>
      <c r="AH184" s="209"/>
      <c r="AI184" s="210"/>
      <c r="AJ184" s="437"/>
      <c r="AK184" s="438"/>
      <c r="AL184" s="438"/>
      <c r="AM184" s="439"/>
      <c r="AN184" s="361" t="str">
        <f>C185</f>
        <v>中村　峻</v>
      </c>
      <c r="AO184" s="362" t="str">
        <f>D185</f>
        <v>サンダーズ</v>
      </c>
      <c r="AP184" s="225"/>
      <c r="AQ184" s="225">
        <v>10</v>
      </c>
      <c r="AR184" s="226">
        <v>9</v>
      </c>
      <c r="AS184" s="87"/>
      <c r="AT184" s="233"/>
      <c r="AU184" s="87"/>
      <c r="BI184" s="93"/>
      <c r="BJ184" s="68"/>
    </row>
    <row r="185" spans="1:72" ht="13.05" customHeight="1" thickTop="1" thickBot="1" x14ac:dyDescent="0.2">
      <c r="C185" s="107" t="s">
        <v>224</v>
      </c>
      <c r="D185" s="111" t="s">
        <v>223</v>
      </c>
      <c r="E185" s="245">
        <f>IF(K182="","",K182)</f>
        <v>16</v>
      </c>
      <c r="F185" s="246" t="str">
        <f t="shared" si="46"/>
        <v>-</v>
      </c>
      <c r="G185" s="247">
        <f>IF(I182="","",I182)</f>
        <v>13</v>
      </c>
      <c r="H185" s="489" t="str">
        <f>IF(J182="","",J182)</f>
        <v>-</v>
      </c>
      <c r="I185" s="468"/>
      <c r="J185" s="469"/>
      <c r="K185" s="469"/>
      <c r="L185" s="470"/>
      <c r="M185" s="257">
        <v>15</v>
      </c>
      <c r="N185" s="246" t="str">
        <f t="shared" si="44"/>
        <v>-</v>
      </c>
      <c r="O185" s="256">
        <v>12</v>
      </c>
      <c r="P185" s="485"/>
      <c r="Q185" s="257">
        <v>15</v>
      </c>
      <c r="R185" s="246" t="str">
        <f t="shared" si="45"/>
        <v>-</v>
      </c>
      <c r="S185" s="256">
        <v>10</v>
      </c>
      <c r="T185" s="511"/>
      <c r="U185" s="434"/>
      <c r="V185" s="435"/>
      <c r="W185" s="435"/>
      <c r="X185" s="436"/>
      <c r="Y185" s="269"/>
      <c r="Z185" s="273">
        <f>COUNTIF(E184:T186,"○")</f>
        <v>2</v>
      </c>
      <c r="AA185" s="274">
        <f>COUNTIF(E184:T186,"×")</f>
        <v>1</v>
      </c>
      <c r="AB185" s="278">
        <f>(IF((E184&gt;G184),1,0))+(IF((E185&gt;G185),1,0))+(IF((E186&gt;G186),1,0))+(IF((I184&gt;K184),1,0))+(IF((I185&gt;K185),1,0))+(IF((I186&gt;K186),1,0))+(IF((M184&gt;O184),1,0))+(IF((M185&gt;O185),1,0))+(IF((M186&gt;O186),1,0))+(IF((Q184&gt;S184),1,0))+(IF((Q185&gt;S185),1,0))+(IF((Q186&gt;S186),1,0))</f>
        <v>5</v>
      </c>
      <c r="AC185" s="279">
        <f>(IF((E184&lt;G184),1,0))+(IF((E185&lt;G185),1,0))+(IF((E186&lt;G186),1,0))+(IF((I184&lt;K184),1,0))+(IF((I185&lt;K185),1,0))+(IF((I186&lt;K186),1,0))+(IF((M184&lt;O184),1,0))+(IF((M185&lt;O185),1,0))+(IF((M186&lt;O186),1,0))+(IF((Q184&lt;S184),1,0))+(IF((Q185&lt;S185),1,0))+(IF((Q186&lt;S186),1,0))</f>
        <v>3</v>
      </c>
      <c r="AD185" s="280">
        <f>AB185-AC185</f>
        <v>2</v>
      </c>
      <c r="AE185" s="274">
        <f>SUM(E184:E186,I184:I186,M184:M186,Q184:Q186)</f>
        <v>111</v>
      </c>
      <c r="AF185" s="274">
        <f>SUM(G184:G186,K184:K186,O184:O186,S184:S186)</f>
        <v>103</v>
      </c>
      <c r="AG185" s="281">
        <f>AE185-AF185</f>
        <v>8</v>
      </c>
      <c r="AH185" s="451">
        <f>(Z185-AA185)*1000+(AD185)*100+AG185</f>
        <v>1208</v>
      </c>
      <c r="AI185" s="452"/>
      <c r="AJ185" s="416" t="s">
        <v>47</v>
      </c>
      <c r="AK185" s="417"/>
      <c r="AL185" s="417"/>
      <c r="AM185" s="418"/>
      <c r="AN185" s="363" t="str">
        <f>C169</f>
        <v>帽子　忍</v>
      </c>
      <c r="AO185" s="364" t="str">
        <f>D169</f>
        <v>North Rice</v>
      </c>
      <c r="AP185" s="88"/>
      <c r="AQ185" s="88">
        <v>15</v>
      </c>
      <c r="AR185" s="345">
        <v>15</v>
      </c>
      <c r="AS185" s="221"/>
      <c r="AT185" s="229"/>
      <c r="AU185" s="87"/>
      <c r="AV185" s="85" t="s">
        <v>225</v>
      </c>
      <c r="AW185" s="82"/>
      <c r="AX185" s="36"/>
      <c r="AY185" s="36"/>
      <c r="AZ185" s="36"/>
      <c r="BA185" s="89"/>
      <c r="BB185" s="89"/>
      <c r="BC185" s="89"/>
      <c r="BD185" s="89"/>
      <c r="BE185" s="89"/>
      <c r="BI185" s="93"/>
      <c r="BJ185" s="68"/>
    </row>
    <row r="186" spans="1:72" ht="13.05" customHeight="1" thickTop="1" thickBot="1" x14ac:dyDescent="0.2">
      <c r="C186" s="105"/>
      <c r="D186" s="109" t="s">
        <v>90</v>
      </c>
      <c r="E186" s="248">
        <f>IF(K183="","",K183)</f>
        <v>14</v>
      </c>
      <c r="F186" s="246" t="str">
        <f t="shared" si="46"/>
        <v>-</v>
      </c>
      <c r="G186" s="249">
        <f>IF(I183="","",I183)</f>
        <v>16</v>
      </c>
      <c r="H186" s="506" t="str">
        <f>IF(J183="","",J183)</f>
        <v>-</v>
      </c>
      <c r="I186" s="471"/>
      <c r="J186" s="472"/>
      <c r="K186" s="472"/>
      <c r="L186" s="473"/>
      <c r="M186" s="261"/>
      <c r="N186" s="246" t="str">
        <f t="shared" si="44"/>
        <v/>
      </c>
      <c r="O186" s="262"/>
      <c r="P186" s="487"/>
      <c r="Q186" s="261">
        <v>15</v>
      </c>
      <c r="R186" s="251" t="str">
        <f t="shared" si="45"/>
        <v>-</v>
      </c>
      <c r="S186" s="262">
        <v>12</v>
      </c>
      <c r="T186" s="512"/>
      <c r="U186" s="383">
        <f>Z185</f>
        <v>2</v>
      </c>
      <c r="V186" s="384" t="s">
        <v>27</v>
      </c>
      <c r="W186" s="384">
        <f>AA185</f>
        <v>1</v>
      </c>
      <c r="X186" s="385" t="s">
        <v>28</v>
      </c>
      <c r="Y186" s="269"/>
      <c r="Z186" s="282"/>
      <c r="AA186" s="283"/>
      <c r="AB186" s="282"/>
      <c r="AC186" s="283"/>
      <c r="AD186" s="284"/>
      <c r="AE186" s="283"/>
      <c r="AF186" s="283"/>
      <c r="AG186" s="284"/>
      <c r="AH186" s="209"/>
      <c r="AI186" s="210"/>
      <c r="AJ186" s="437"/>
      <c r="AK186" s="438"/>
      <c r="AL186" s="438"/>
      <c r="AM186" s="439"/>
      <c r="AN186" s="361" t="str">
        <f>C170</f>
        <v>豊岡さおり</v>
      </c>
      <c r="AO186" s="362" t="str">
        <f>D170</f>
        <v>North Rice</v>
      </c>
      <c r="AP186" s="221"/>
      <c r="AQ186" s="221"/>
      <c r="AR186" s="222">
        <v>12</v>
      </c>
      <c r="AS186" s="88">
        <v>15</v>
      </c>
      <c r="AT186" s="224">
        <v>14</v>
      </c>
      <c r="AU186" s="343"/>
      <c r="AV186" s="581" t="str">
        <f>AN187</f>
        <v>安藤貴啓</v>
      </c>
      <c r="AW186" s="582"/>
      <c r="AX186" s="582"/>
      <c r="AY186" s="582"/>
      <c r="AZ186" s="582"/>
      <c r="BA186" s="582"/>
      <c r="BB186" s="583" t="str">
        <f>AO187</f>
        <v>遊羽楽</v>
      </c>
      <c r="BC186" s="583"/>
      <c r="BD186" s="583"/>
      <c r="BE186" s="583"/>
      <c r="BF186" s="583"/>
      <c r="BG186" s="584"/>
      <c r="BH186" s="36"/>
      <c r="BI186" s="93"/>
      <c r="BJ186" s="68"/>
    </row>
    <row r="187" spans="1:72" ht="13.05" customHeight="1" thickTop="1" thickBot="1" x14ac:dyDescent="0.2">
      <c r="C187" s="103" t="s">
        <v>226</v>
      </c>
      <c r="D187" s="135" t="s">
        <v>227</v>
      </c>
      <c r="E187" s="245">
        <f>IF(O181="","",O181)</f>
        <v>9</v>
      </c>
      <c r="F187" s="250" t="str">
        <f t="shared" si="46"/>
        <v>-</v>
      </c>
      <c r="G187" s="247">
        <f>IF(M181="","",M181)</f>
        <v>15</v>
      </c>
      <c r="H187" s="488" t="str">
        <f>IF(P181="","",IF(P181="○","×",IF(P181="×","○")))</f>
        <v>×</v>
      </c>
      <c r="I187" s="263">
        <f>IF(O184="","",O184)</f>
        <v>10</v>
      </c>
      <c r="J187" s="246" t="str">
        <f t="shared" ref="J187:J192" si="47">IF(I187="","","-")</f>
        <v>-</v>
      </c>
      <c r="K187" s="247">
        <f>IF(M184="","",M184)</f>
        <v>15</v>
      </c>
      <c r="L187" s="488" t="str">
        <f>IF(P184="","",IF(P184="○","×",IF(P184="×","○")))</f>
        <v>×</v>
      </c>
      <c r="M187" s="465"/>
      <c r="N187" s="466"/>
      <c r="O187" s="466"/>
      <c r="P187" s="467"/>
      <c r="Q187" s="257">
        <v>9</v>
      </c>
      <c r="R187" s="246" t="str">
        <f t="shared" si="45"/>
        <v>-</v>
      </c>
      <c r="S187" s="256">
        <v>15</v>
      </c>
      <c r="T187" s="511" t="str">
        <f>IF(Q187&lt;&gt;"",IF(Q187&gt;S187,IF(Q188&gt;S188,"○",IF(Q189&gt;S189,"○","×")),IF(Q188&gt;S188,IF(Q189&gt;S189,"○","×"),"×")),"")</f>
        <v>×</v>
      </c>
      <c r="U187" s="431">
        <f>RANK(AH188,AH182:AH191)</f>
        <v>4</v>
      </c>
      <c r="V187" s="432"/>
      <c r="W187" s="432"/>
      <c r="X187" s="433"/>
      <c r="Y187" s="269"/>
      <c r="Z187" s="273"/>
      <c r="AA187" s="274"/>
      <c r="AB187" s="273"/>
      <c r="AC187" s="274"/>
      <c r="AD187" s="281"/>
      <c r="AE187" s="274"/>
      <c r="AF187" s="274"/>
      <c r="AG187" s="281"/>
      <c r="AH187" s="209"/>
      <c r="AI187" s="210"/>
      <c r="AJ187" s="416" t="s">
        <v>50</v>
      </c>
      <c r="AK187" s="417"/>
      <c r="AL187" s="417"/>
      <c r="AM187" s="418"/>
      <c r="AN187" s="363" t="str">
        <f>C175</f>
        <v>安藤貴啓</v>
      </c>
      <c r="AO187" s="364" t="str">
        <f>D175</f>
        <v>遊羽楽</v>
      </c>
      <c r="AP187" s="87"/>
      <c r="AQ187" s="87"/>
      <c r="AR187" s="88">
        <v>15</v>
      </c>
      <c r="AS187" s="88">
        <v>10</v>
      </c>
      <c r="AT187" s="339">
        <v>16</v>
      </c>
      <c r="AU187" s="344"/>
      <c r="AV187" s="554" t="str">
        <f>AN188</f>
        <v>三笠孝幸</v>
      </c>
      <c r="AW187" s="555"/>
      <c r="AX187" s="555"/>
      <c r="AY187" s="555"/>
      <c r="AZ187" s="555"/>
      <c r="BA187" s="555"/>
      <c r="BB187" s="585" t="str">
        <f>AO188</f>
        <v>くにたBC</v>
      </c>
      <c r="BC187" s="585"/>
      <c r="BD187" s="585"/>
      <c r="BE187" s="585"/>
      <c r="BF187" s="585"/>
      <c r="BG187" s="586"/>
      <c r="BI187" s="93"/>
      <c r="BJ187" s="68"/>
    </row>
    <row r="188" spans="1:72" ht="13.05" customHeight="1" thickTop="1" thickBot="1" x14ac:dyDescent="0.25">
      <c r="C188" s="103" t="s">
        <v>228</v>
      </c>
      <c r="D188" s="123" t="s">
        <v>227</v>
      </c>
      <c r="E188" s="245">
        <f>IF(O182="","",O182)</f>
        <v>17</v>
      </c>
      <c r="F188" s="246" t="str">
        <f t="shared" si="46"/>
        <v>-</v>
      </c>
      <c r="G188" s="247">
        <f>IF(M182="","",M182)</f>
        <v>15</v>
      </c>
      <c r="H188" s="489" t="str">
        <f>IF(J185="","",J185)</f>
        <v/>
      </c>
      <c r="I188" s="263">
        <f>IF(O185="","",O185)</f>
        <v>12</v>
      </c>
      <c r="J188" s="246" t="str">
        <f t="shared" si="47"/>
        <v>-</v>
      </c>
      <c r="K188" s="247">
        <f>IF(M185="","",M185)</f>
        <v>15</v>
      </c>
      <c r="L188" s="489" t="str">
        <f>IF(N185="","",N185)</f>
        <v>-</v>
      </c>
      <c r="M188" s="468"/>
      <c r="N188" s="469"/>
      <c r="O188" s="469"/>
      <c r="P188" s="470"/>
      <c r="Q188" s="257">
        <v>9</v>
      </c>
      <c r="R188" s="246" t="str">
        <f t="shared" si="45"/>
        <v>-</v>
      </c>
      <c r="S188" s="256">
        <v>15</v>
      </c>
      <c r="T188" s="511"/>
      <c r="U188" s="434"/>
      <c r="V188" s="435"/>
      <c r="W188" s="435"/>
      <c r="X188" s="436"/>
      <c r="Y188" s="269"/>
      <c r="Z188" s="273">
        <f>COUNTIF(E187:T189,"○")</f>
        <v>0</v>
      </c>
      <c r="AA188" s="274">
        <f>COUNTIF(E187:T189,"×")</f>
        <v>3</v>
      </c>
      <c r="AB188" s="278">
        <f>(IF((E187&gt;G187),1,0))+(IF((E188&gt;G188),1,0))+(IF((E189&gt;G189),1,0))+(IF((I187&gt;K187),1,0))+(IF((I188&gt;K188),1,0))+(IF((I189&gt;K189),1,0))+(IF((M187&gt;O187),1,0))+(IF((M188&gt;O188),1,0))+(IF((M189&gt;O189),1,0))+(IF((Q187&gt;S187),1,0))+(IF((Q188&gt;S188),1,0))+(IF((Q189&gt;S189),1,0))</f>
        <v>1</v>
      </c>
      <c r="AC188" s="279">
        <f>(IF((E187&lt;G187),1,0))+(IF((E188&lt;G188),1,0))+(IF((E189&lt;G189),1,0))+(IF((I187&lt;K187),1,0))+(IF((I188&lt;K188),1,0))+(IF((I189&lt;K189),1,0))+(IF((M187&lt;O187),1,0))+(IF((M188&lt;O188),1,0))+(IF((M189&lt;O189),1,0))+(IF((Q187&lt;S187),1,0))+(IF((Q188&lt;S188),1,0))+(IF((Q189&lt;S189),1,0))</f>
        <v>6</v>
      </c>
      <c r="AD188" s="280">
        <f>AB188-AC188</f>
        <v>-5</v>
      </c>
      <c r="AE188" s="274">
        <f>SUM(E187:E189,I187:I189,M187:M189,Q187:Q189)</f>
        <v>73</v>
      </c>
      <c r="AF188" s="274">
        <f>SUM(G187:G189,K187:K189,O187:O189,S187:S189)</f>
        <v>105</v>
      </c>
      <c r="AG188" s="281">
        <f>AE188-AF188</f>
        <v>-32</v>
      </c>
      <c r="AH188" s="451">
        <f>(Z188-AA188)*1000+(AD188)*100+AG188</f>
        <v>-3532</v>
      </c>
      <c r="AI188" s="452"/>
      <c r="AJ188" s="437"/>
      <c r="AK188" s="438"/>
      <c r="AL188" s="438"/>
      <c r="AM188" s="439"/>
      <c r="AN188" s="361" t="str">
        <f>C176</f>
        <v>三笠孝幸</v>
      </c>
      <c r="AO188" s="362" t="str">
        <f>D176</f>
        <v>くにたBC</v>
      </c>
      <c r="AP188" s="222"/>
      <c r="AQ188" s="222">
        <v>15</v>
      </c>
      <c r="AR188" s="222">
        <v>15</v>
      </c>
      <c r="AS188" s="223"/>
      <c r="AT188" s="340"/>
      <c r="AU188" s="88"/>
      <c r="AV188" s="86" t="s">
        <v>229</v>
      </c>
      <c r="AW188" s="86"/>
      <c r="AX188" s="86"/>
      <c r="AY188" s="86"/>
      <c r="AZ188" s="86"/>
      <c r="BA188" s="86"/>
      <c r="BB188" s="86"/>
      <c r="BC188" s="86"/>
      <c r="BD188" s="86"/>
      <c r="BE188" s="86"/>
      <c r="BF188" s="86"/>
      <c r="BG188" s="86"/>
      <c r="BI188" s="93"/>
      <c r="BJ188" s="68"/>
    </row>
    <row r="189" spans="1:72" ht="13.05" customHeight="1" thickTop="1" thickBot="1" x14ac:dyDescent="0.2">
      <c r="C189" s="107"/>
      <c r="D189" s="109" t="s">
        <v>197</v>
      </c>
      <c r="E189" s="248">
        <f>IF(O183="","",O183)</f>
        <v>7</v>
      </c>
      <c r="F189" s="251" t="str">
        <f t="shared" si="46"/>
        <v>-</v>
      </c>
      <c r="G189" s="249">
        <f>IF(M183="","",M183)</f>
        <v>15</v>
      </c>
      <c r="H189" s="506" t="str">
        <f>IF(J186="","",J186)</f>
        <v/>
      </c>
      <c r="I189" s="264" t="str">
        <f>IF(O186="","",O186)</f>
        <v/>
      </c>
      <c r="J189" s="246" t="str">
        <f t="shared" si="47"/>
        <v/>
      </c>
      <c r="K189" s="249" t="str">
        <f>IF(M186="","",M186)</f>
        <v/>
      </c>
      <c r="L189" s="506" t="str">
        <f>IF(N186="","",N186)</f>
        <v/>
      </c>
      <c r="M189" s="471"/>
      <c r="N189" s="472"/>
      <c r="O189" s="472"/>
      <c r="P189" s="473"/>
      <c r="Q189" s="261"/>
      <c r="R189" s="246" t="str">
        <f t="shared" si="45"/>
        <v/>
      </c>
      <c r="S189" s="262"/>
      <c r="T189" s="512"/>
      <c r="U189" s="383">
        <f>Z188</f>
        <v>0</v>
      </c>
      <c r="V189" s="384" t="s">
        <v>27</v>
      </c>
      <c r="W189" s="384">
        <f>AA188</f>
        <v>3</v>
      </c>
      <c r="X189" s="385" t="s">
        <v>28</v>
      </c>
      <c r="Y189" s="269"/>
      <c r="Z189" s="273"/>
      <c r="AA189" s="274"/>
      <c r="AB189" s="273"/>
      <c r="AC189" s="274"/>
      <c r="AD189" s="281"/>
      <c r="AE189" s="274"/>
      <c r="AF189" s="274"/>
      <c r="AG189" s="281"/>
      <c r="AH189" s="209"/>
      <c r="AI189" s="210"/>
      <c r="AJ189" s="416" t="s">
        <v>53</v>
      </c>
      <c r="AK189" s="417"/>
      <c r="AL189" s="417"/>
      <c r="AM189" s="418"/>
      <c r="AN189" s="363" t="str">
        <f>AN169</f>
        <v>高石直也</v>
      </c>
      <c r="AO189" s="364" t="str">
        <f>AO169</f>
        <v>B-Wings</v>
      </c>
      <c r="AP189" s="230"/>
      <c r="AQ189" s="230">
        <v>10</v>
      </c>
      <c r="AR189" s="231">
        <v>9</v>
      </c>
      <c r="AS189" s="221"/>
      <c r="AT189" s="341"/>
      <c r="AU189" s="88"/>
      <c r="AV189" s="581" t="str">
        <f>AN185</f>
        <v>帽子　忍</v>
      </c>
      <c r="AW189" s="582"/>
      <c r="AX189" s="582"/>
      <c r="AY189" s="582"/>
      <c r="AZ189" s="582"/>
      <c r="BA189" s="582"/>
      <c r="BB189" s="582" t="str">
        <f>AO185</f>
        <v>North Rice</v>
      </c>
      <c r="BC189" s="582"/>
      <c r="BD189" s="582"/>
      <c r="BE189" s="582"/>
      <c r="BF189" s="582"/>
      <c r="BG189" s="589"/>
      <c r="BH189" s="36"/>
      <c r="BI189" s="93"/>
      <c r="BJ189" s="68"/>
    </row>
    <row r="190" spans="1:72" ht="13.05" customHeight="1" thickBot="1" x14ac:dyDescent="0.2">
      <c r="C190" s="112" t="s">
        <v>230</v>
      </c>
      <c r="D190" s="136" t="s">
        <v>141</v>
      </c>
      <c r="E190" s="245">
        <f>IF(S181="","",S181)</f>
        <v>10</v>
      </c>
      <c r="F190" s="246" t="str">
        <f t="shared" si="46"/>
        <v>-</v>
      </c>
      <c r="G190" s="247">
        <f>IF(Q181="","",Q181)</f>
        <v>15</v>
      </c>
      <c r="H190" s="488" t="str">
        <f>IF(T181="","",IF(T181="○","×",IF(T181="×","○")))</f>
        <v>×</v>
      </c>
      <c r="I190" s="263">
        <f>IF(S184="","",S184)</f>
        <v>15</v>
      </c>
      <c r="J190" s="250" t="str">
        <f t="shared" si="47"/>
        <v>-</v>
      </c>
      <c r="K190" s="247">
        <f>IF(Q184="","",Q184)</f>
        <v>8</v>
      </c>
      <c r="L190" s="488" t="str">
        <f>IF(T184="","",IF(T184="○","×",IF(T184="×","○")))</f>
        <v>×</v>
      </c>
      <c r="M190" s="265">
        <f>IF(S187="","",S187)</f>
        <v>15</v>
      </c>
      <c r="N190" s="246" t="str">
        <f>IF(M190="","","-")</f>
        <v>-</v>
      </c>
      <c r="O190" s="266">
        <f>IF(Q187="","",Q187)</f>
        <v>9</v>
      </c>
      <c r="P190" s="488" t="str">
        <f>IF(T187="","",IF(T187="○","×",IF(T187="×","○")))</f>
        <v>○</v>
      </c>
      <c r="Q190" s="465"/>
      <c r="R190" s="466"/>
      <c r="S190" s="466"/>
      <c r="T190" s="474"/>
      <c r="U190" s="431">
        <f>RANK(AH191,AH182:AH191)</f>
        <v>3</v>
      </c>
      <c r="V190" s="432"/>
      <c r="W190" s="432"/>
      <c r="X190" s="433"/>
      <c r="Y190" s="269"/>
      <c r="Z190" s="275"/>
      <c r="AA190" s="276"/>
      <c r="AB190" s="275"/>
      <c r="AC190" s="276"/>
      <c r="AD190" s="277"/>
      <c r="AE190" s="276"/>
      <c r="AF190" s="276"/>
      <c r="AG190" s="277"/>
      <c r="AH190" s="209"/>
      <c r="AI190" s="210"/>
      <c r="AJ190" s="437"/>
      <c r="AK190" s="438"/>
      <c r="AL190" s="438"/>
      <c r="AM190" s="439"/>
      <c r="AN190" s="361" t="str">
        <f>AN170</f>
        <v>上田優介</v>
      </c>
      <c r="AO190" s="362" t="str">
        <f>AO170</f>
        <v>神郷ブレイズ</v>
      </c>
      <c r="AP190" s="87"/>
      <c r="AQ190" s="88"/>
      <c r="AR190" s="88">
        <v>15</v>
      </c>
      <c r="AS190" s="88">
        <v>15</v>
      </c>
      <c r="AT190" s="342"/>
      <c r="AU190" s="88"/>
      <c r="AV190" s="554" t="str">
        <f>AN186</f>
        <v>豊岡さおり</v>
      </c>
      <c r="AW190" s="555"/>
      <c r="AX190" s="555"/>
      <c r="AY190" s="555"/>
      <c r="AZ190" s="555"/>
      <c r="BA190" s="555"/>
      <c r="BB190" s="555" t="str">
        <f>AO186</f>
        <v>North Rice</v>
      </c>
      <c r="BC190" s="555"/>
      <c r="BD190" s="555"/>
      <c r="BE190" s="555"/>
      <c r="BF190" s="555"/>
      <c r="BG190" s="580"/>
      <c r="BI190" s="93"/>
      <c r="BJ190" s="68"/>
    </row>
    <row r="191" spans="1:72" ht="13.05" customHeight="1" thickTop="1" x14ac:dyDescent="0.15">
      <c r="C191" s="107" t="s">
        <v>231</v>
      </c>
      <c r="D191" s="123" t="s">
        <v>141</v>
      </c>
      <c r="E191" s="245">
        <f>IF(S182="","",S182)</f>
        <v>8</v>
      </c>
      <c r="F191" s="246" t="str">
        <f t="shared" si="46"/>
        <v>-</v>
      </c>
      <c r="G191" s="247">
        <f>IF(Q182="","",Q182)</f>
        <v>15</v>
      </c>
      <c r="H191" s="489" t="str">
        <f>IF(J188="","",J188)</f>
        <v>-</v>
      </c>
      <c r="I191" s="263">
        <f>IF(S185="","",S185)</f>
        <v>10</v>
      </c>
      <c r="J191" s="246" t="str">
        <f t="shared" si="47"/>
        <v>-</v>
      </c>
      <c r="K191" s="247">
        <f>IF(Q185="","",Q185)</f>
        <v>15</v>
      </c>
      <c r="L191" s="489" t="str">
        <f>IF(N188="","",N188)</f>
        <v/>
      </c>
      <c r="M191" s="263">
        <f>IF(S188="","",S188)</f>
        <v>15</v>
      </c>
      <c r="N191" s="246" t="str">
        <f>IF(M191="","","-")</f>
        <v>-</v>
      </c>
      <c r="O191" s="247">
        <f>IF(Q188="","",Q188)</f>
        <v>9</v>
      </c>
      <c r="P191" s="489" t="str">
        <f>IF(R188="","",R188)</f>
        <v>-</v>
      </c>
      <c r="Q191" s="468"/>
      <c r="R191" s="469"/>
      <c r="S191" s="469"/>
      <c r="T191" s="475"/>
      <c r="U191" s="434"/>
      <c r="V191" s="435"/>
      <c r="W191" s="435"/>
      <c r="X191" s="436"/>
      <c r="Y191" s="269"/>
      <c r="Z191" s="273">
        <f>COUNTIF(E190:T192,"○")</f>
        <v>1</v>
      </c>
      <c r="AA191" s="274">
        <f>COUNTIF(E190:T192,"×")</f>
        <v>2</v>
      </c>
      <c r="AB191" s="278">
        <f>(IF((E190&gt;G190),1,0))+(IF((E191&gt;G191),1,0))+(IF((E192&gt;G192),1,0))+(IF((I190&gt;K190),1,0))+(IF((I191&gt;K191),1,0))+(IF((I192&gt;K192),1,0))+(IF((M190&gt;O190),1,0))+(IF((M191&gt;O191),1,0))+(IF((M192&gt;O192),1,0))+(IF((Q190&gt;S190),1,0))+(IF((Q191&gt;S191),1,0))+(IF((Q192&gt;S192),1,0))</f>
        <v>3</v>
      </c>
      <c r="AC191" s="279">
        <f>(IF((E190&lt;G190),1,0))+(IF((E191&lt;G191),1,0))+(IF((E192&lt;G192),1,0))+(IF((I190&lt;K190),1,0))+(IF((I191&lt;K191),1,0))+(IF((I192&lt;K192),1,0))+(IF((M190&lt;O190),1,0))+(IF((M191&lt;O191),1,0))+(IF((M192&lt;O192),1,0))+(IF((Q190&lt;S190),1,0))+(IF((Q191&lt;S191),1,0))+(IF((Q192&lt;S192),1,0))</f>
        <v>4</v>
      </c>
      <c r="AD191" s="280">
        <f>AB191-AC191</f>
        <v>-1</v>
      </c>
      <c r="AE191" s="274">
        <f>SUM(E190:E192,I190:I192,M190:M192,Q190:Q192)</f>
        <v>85</v>
      </c>
      <c r="AF191" s="274">
        <f>SUM(G190:G192,K190:K192,O190:O192,S190:S192)</f>
        <v>86</v>
      </c>
      <c r="AG191" s="281">
        <f>AE191-AF191</f>
        <v>-1</v>
      </c>
      <c r="AH191" s="451">
        <f>(Z191-AA191)*1000+(AD191)*100+AG191</f>
        <v>-1101</v>
      </c>
      <c r="AI191" s="452"/>
      <c r="AJ191" s="416" t="s">
        <v>57</v>
      </c>
      <c r="AK191" s="417"/>
      <c r="AL191" s="417"/>
      <c r="AM191" s="418"/>
      <c r="AN191" s="363" t="str">
        <f>C181</f>
        <v>増田基希</v>
      </c>
      <c r="AO191" s="364" t="str">
        <f>D181</f>
        <v>ペテン師</v>
      </c>
      <c r="AP191" s="87"/>
      <c r="AQ191" s="230"/>
      <c r="AR191" s="230">
        <v>10</v>
      </c>
      <c r="AS191" s="235">
        <v>12</v>
      </c>
      <c r="AT191" s="87"/>
      <c r="AU191" s="88"/>
      <c r="AV191" s="82"/>
      <c r="AW191" s="82"/>
      <c r="AX191" s="82"/>
      <c r="AY191" s="82"/>
      <c r="AZ191" s="82"/>
      <c r="BA191" s="82"/>
      <c r="BB191" s="82"/>
      <c r="BC191" s="91"/>
      <c r="BD191" s="92"/>
      <c r="BI191" s="93"/>
      <c r="BJ191" s="68"/>
    </row>
    <row r="192" spans="1:72" ht="13.05" customHeight="1" x14ac:dyDescent="0.15">
      <c r="C192" s="115"/>
      <c r="D192" s="62" t="s">
        <v>90</v>
      </c>
      <c r="E192" s="252" t="str">
        <f>IF(S183="","",S183)</f>
        <v/>
      </c>
      <c r="F192" s="253" t="str">
        <f t="shared" si="46"/>
        <v/>
      </c>
      <c r="G192" s="254" t="str">
        <f>IF(Q183="","",Q183)</f>
        <v/>
      </c>
      <c r="H192" s="490" t="str">
        <f>IF(J189="","",J189)</f>
        <v/>
      </c>
      <c r="I192" s="267">
        <f>IF(S186="","",S186)</f>
        <v>12</v>
      </c>
      <c r="J192" s="253" t="str">
        <f t="shared" si="47"/>
        <v>-</v>
      </c>
      <c r="K192" s="254">
        <f>IF(Q186="","",Q186)</f>
        <v>15</v>
      </c>
      <c r="L192" s="490" t="str">
        <f>IF(N189="","",N189)</f>
        <v/>
      </c>
      <c r="M192" s="267" t="str">
        <f>IF(S189="","",S189)</f>
        <v/>
      </c>
      <c r="N192" s="253" t="str">
        <f>IF(M192="","","-")</f>
        <v/>
      </c>
      <c r="O192" s="254" t="str">
        <f>IF(Q189="","",Q189)</f>
        <v/>
      </c>
      <c r="P192" s="490" t="str">
        <f>IF(R189="","",R189)</f>
        <v/>
      </c>
      <c r="Q192" s="476"/>
      <c r="R192" s="477"/>
      <c r="S192" s="477"/>
      <c r="T192" s="478"/>
      <c r="U192" s="2">
        <f>Z191</f>
        <v>1</v>
      </c>
      <c r="V192" s="22" t="s">
        <v>27</v>
      </c>
      <c r="W192" s="22">
        <f>AA191</f>
        <v>2</v>
      </c>
      <c r="X192" s="23" t="s">
        <v>28</v>
      </c>
      <c r="Y192" s="269"/>
      <c r="Z192" s="282"/>
      <c r="AA192" s="283"/>
      <c r="AB192" s="282"/>
      <c r="AC192" s="283"/>
      <c r="AD192" s="284"/>
      <c r="AE192" s="283"/>
      <c r="AF192" s="283"/>
      <c r="AG192" s="284"/>
      <c r="AH192" s="285"/>
      <c r="AI192" s="286"/>
      <c r="AJ192" s="419"/>
      <c r="AK192" s="420"/>
      <c r="AL192" s="420"/>
      <c r="AM192" s="421"/>
      <c r="AN192" s="365" t="str">
        <f>C182</f>
        <v xml:space="preserve">オクタフィオ </v>
      </c>
      <c r="AO192" s="366" t="str">
        <f>D182</f>
        <v>ペテン師</v>
      </c>
      <c r="AP192" s="232"/>
      <c r="AQ192" s="232"/>
      <c r="AR192" s="232"/>
      <c r="AS192" s="232"/>
      <c r="AT192" s="87"/>
      <c r="AU192" s="88"/>
      <c r="AV192" s="82"/>
      <c r="AW192" s="82"/>
      <c r="AX192" s="82"/>
      <c r="AY192" s="82"/>
      <c r="AZ192" s="82"/>
      <c r="BA192" s="82"/>
      <c r="BB192" s="82"/>
      <c r="BC192" s="91"/>
      <c r="BD192" s="92"/>
      <c r="BI192" s="93"/>
      <c r="BJ192" s="68"/>
    </row>
    <row r="193" spans="1:77" ht="13.05" customHeight="1" x14ac:dyDescent="0.2">
      <c r="C193" s="39"/>
      <c r="D193" s="40"/>
      <c r="E193" s="40"/>
      <c r="F193" s="40"/>
      <c r="G193" s="40"/>
      <c r="H193" s="40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  <c r="AC193" s="79"/>
      <c r="AD193" s="79"/>
      <c r="AE193" s="79"/>
      <c r="AF193" s="79"/>
      <c r="AG193" s="79"/>
      <c r="AH193" s="79"/>
      <c r="AI193" s="7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</row>
    <row r="194" spans="1:77" ht="13.05" customHeight="1" x14ac:dyDescent="0.2">
      <c r="C194" s="39"/>
      <c r="D194" s="40"/>
      <c r="E194" s="40"/>
      <c r="F194" s="40"/>
      <c r="G194" s="40"/>
      <c r="H194" s="40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  <c r="AC194" s="79"/>
      <c r="AD194" s="79"/>
      <c r="AE194" s="79"/>
      <c r="AF194" s="79"/>
      <c r="AG194" s="79"/>
      <c r="AH194" s="79"/>
      <c r="AI194" s="7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</row>
    <row r="195" spans="1:77" ht="13.05" customHeight="1" x14ac:dyDescent="0.2">
      <c r="B195" s="36"/>
      <c r="C195" s="410" t="s">
        <v>232</v>
      </c>
      <c r="D195" s="410"/>
      <c r="E195" s="410"/>
      <c r="F195" s="410"/>
      <c r="G195" s="410"/>
      <c r="H195" s="410"/>
      <c r="I195" s="410"/>
      <c r="J195" s="410"/>
      <c r="K195" s="410"/>
      <c r="L195" s="410"/>
      <c r="M195" s="410"/>
      <c r="N195" s="410"/>
      <c r="O195" s="410"/>
      <c r="P195" s="410"/>
      <c r="Q195" s="410"/>
      <c r="R195" s="410"/>
      <c r="S195" s="410"/>
      <c r="T195" s="410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448" t="s">
        <v>47</v>
      </c>
      <c r="AK195" s="449"/>
      <c r="AL195" s="449"/>
      <c r="AM195" s="450"/>
      <c r="AN195" s="359" t="str">
        <f>C206</f>
        <v>伊藤璃星</v>
      </c>
      <c r="AO195" s="360" t="str">
        <f>D206</f>
        <v>松山大学</v>
      </c>
      <c r="AP195" s="297"/>
      <c r="AQ195" s="297"/>
      <c r="AR195" s="297"/>
      <c r="AS195" s="297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</row>
    <row r="196" spans="1:77" ht="13.05" customHeight="1" x14ac:dyDescent="0.2">
      <c r="B196" s="36"/>
      <c r="C196" s="410"/>
      <c r="D196" s="410"/>
      <c r="E196" s="410"/>
      <c r="F196" s="410"/>
      <c r="G196" s="410"/>
      <c r="H196" s="410"/>
      <c r="I196" s="410"/>
      <c r="J196" s="410"/>
      <c r="K196" s="410"/>
      <c r="L196" s="410"/>
      <c r="M196" s="410"/>
      <c r="N196" s="410"/>
      <c r="O196" s="410"/>
      <c r="P196" s="410"/>
      <c r="Q196" s="410"/>
      <c r="R196" s="410"/>
      <c r="S196" s="410"/>
      <c r="T196" s="410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437"/>
      <c r="AK196" s="438"/>
      <c r="AL196" s="438"/>
      <c r="AM196" s="439"/>
      <c r="AN196" s="361" t="str">
        <f>C207</f>
        <v>重森乃愛</v>
      </c>
      <c r="AO196" s="362" t="str">
        <f>D207</f>
        <v>松山大学</v>
      </c>
      <c r="AP196" s="225"/>
      <c r="AQ196" s="225">
        <v>10</v>
      </c>
      <c r="AR196" s="226">
        <v>15</v>
      </c>
      <c r="AS196" s="87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</row>
    <row r="197" spans="1:77" ht="13.05" customHeight="1" x14ac:dyDescent="0.2">
      <c r="B197" s="36"/>
      <c r="C197" s="410"/>
      <c r="D197" s="410"/>
      <c r="E197" s="410"/>
      <c r="F197" s="410"/>
      <c r="G197" s="410"/>
      <c r="H197" s="410"/>
      <c r="I197" s="410"/>
      <c r="J197" s="410"/>
      <c r="K197" s="410"/>
      <c r="L197" s="410"/>
      <c r="M197" s="410"/>
      <c r="N197" s="410"/>
      <c r="O197" s="410"/>
      <c r="P197" s="410"/>
      <c r="Q197" s="410"/>
      <c r="R197" s="410"/>
      <c r="S197" s="410"/>
      <c r="T197" s="410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416" t="s">
        <v>53</v>
      </c>
      <c r="AK197" s="417"/>
      <c r="AL197" s="417"/>
      <c r="AM197" s="418"/>
      <c r="AN197" s="363" t="str">
        <f>AN209</f>
        <v>権田真佑佳</v>
      </c>
      <c r="AO197" s="364" t="str">
        <f>AO209</f>
        <v>けぷけぷ</v>
      </c>
      <c r="AP197" s="228"/>
      <c r="AQ197" s="228">
        <v>15</v>
      </c>
      <c r="AR197" s="295">
        <v>17</v>
      </c>
      <c r="AS197" s="293"/>
      <c r="AU197" s="85" t="s">
        <v>233</v>
      </c>
      <c r="AV197" s="85"/>
      <c r="AW197" s="85"/>
      <c r="AX197" s="85"/>
      <c r="AY197" s="85"/>
      <c r="AZ197" s="127"/>
      <c r="BA197" s="127"/>
      <c r="BB197" s="127"/>
      <c r="BC197" s="127"/>
      <c r="BD197" s="127"/>
      <c r="BE197" s="131"/>
      <c r="BF197" s="131"/>
      <c r="BG197" s="131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</row>
    <row r="198" spans="1:77" ht="13.05" customHeight="1" x14ac:dyDescent="0.2">
      <c r="B198" s="36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437"/>
      <c r="AK198" s="438"/>
      <c r="AL198" s="438"/>
      <c r="AM198" s="439"/>
      <c r="AN198" s="361" t="str">
        <f>AN210</f>
        <v>中西未有</v>
      </c>
      <c r="AO198" s="362" t="str">
        <f>AO210</f>
        <v>けぷけぷ</v>
      </c>
      <c r="AP198" s="87"/>
      <c r="AQ198" s="88"/>
      <c r="AR198" s="88">
        <v>8</v>
      </c>
      <c r="AS198" s="224">
        <v>7</v>
      </c>
      <c r="AT198" s="142"/>
      <c r="AU198" s="581" t="str">
        <f>AN201</f>
        <v>永井日南乃</v>
      </c>
      <c r="AV198" s="582"/>
      <c r="AW198" s="582"/>
      <c r="AX198" s="582"/>
      <c r="AY198" s="582"/>
      <c r="AZ198" s="582"/>
      <c r="BA198" s="582" t="str">
        <f>AO201</f>
        <v>PIERROT</v>
      </c>
      <c r="BB198" s="582"/>
      <c r="BC198" s="582"/>
      <c r="BD198" s="582"/>
      <c r="BE198" s="582"/>
      <c r="BF198" s="582"/>
      <c r="BG198" s="589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</row>
    <row r="199" spans="1:77" ht="13.05" customHeight="1" thickTop="1" x14ac:dyDescent="0.2">
      <c r="B199" s="36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416" t="s">
        <v>50</v>
      </c>
      <c r="AK199" s="417"/>
      <c r="AL199" s="417"/>
      <c r="AM199" s="418"/>
      <c r="AN199" s="363" t="str">
        <f>C209</f>
        <v>野口結衣</v>
      </c>
      <c r="AO199" s="364" t="str">
        <f>D209</f>
        <v>PIERROT</v>
      </c>
      <c r="AP199" s="87"/>
      <c r="AQ199" s="88"/>
      <c r="AR199" s="88">
        <v>15</v>
      </c>
      <c r="AS199" s="88">
        <v>15</v>
      </c>
      <c r="AT199" s="333"/>
      <c r="AU199" s="554" t="str">
        <f>AN202</f>
        <v>斉藤さくら</v>
      </c>
      <c r="AV199" s="555"/>
      <c r="AW199" s="555"/>
      <c r="AX199" s="555"/>
      <c r="AY199" s="555"/>
      <c r="AZ199" s="555"/>
      <c r="BA199" s="555" t="str">
        <f>AO202</f>
        <v>GOGO's</v>
      </c>
      <c r="BB199" s="555"/>
      <c r="BC199" s="555"/>
      <c r="BD199" s="555"/>
      <c r="BE199" s="555"/>
      <c r="BF199" s="555"/>
      <c r="BG199" s="580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</row>
    <row r="200" spans="1:77" ht="13.05" customHeight="1" thickBot="1" x14ac:dyDescent="0.25">
      <c r="B200" s="36"/>
      <c r="C200" s="80"/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80"/>
      <c r="S200" s="80"/>
      <c r="T200" s="80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437"/>
      <c r="AK200" s="438"/>
      <c r="AL200" s="438"/>
      <c r="AM200" s="439"/>
      <c r="AN200" s="361" t="str">
        <f>C210</f>
        <v>渡辺美咲</v>
      </c>
      <c r="AO200" s="362" t="str">
        <f>D210</f>
        <v>PIERROT</v>
      </c>
      <c r="AP200" s="289"/>
      <c r="AQ200" s="289">
        <v>8</v>
      </c>
      <c r="AR200" s="290">
        <v>12</v>
      </c>
      <c r="AS200" s="358"/>
      <c r="AT200" s="333"/>
      <c r="AU200" s="334" t="s">
        <v>234</v>
      </c>
      <c r="AV200" s="334"/>
      <c r="AW200" s="334"/>
      <c r="AX200" s="334"/>
      <c r="AY200" s="334"/>
      <c r="AZ200" s="334"/>
      <c r="BA200" s="334"/>
      <c r="BB200" s="86"/>
      <c r="BC200" s="334"/>
      <c r="BD200" s="334"/>
      <c r="BE200" s="334"/>
      <c r="BF200" s="334"/>
      <c r="BG200" s="336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</row>
    <row r="201" spans="1:77" ht="13.05" customHeight="1" thickTop="1" thickBot="1" x14ac:dyDescent="0.25">
      <c r="B201" s="36"/>
      <c r="C201" s="80"/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80"/>
      <c r="S201" s="80"/>
      <c r="T201" s="80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416" t="s">
        <v>39</v>
      </c>
      <c r="AK201" s="417"/>
      <c r="AL201" s="417"/>
      <c r="AM201" s="418"/>
      <c r="AN201" s="363" t="str">
        <f>AN206</f>
        <v>永井日南乃</v>
      </c>
      <c r="AO201" s="364" t="str">
        <f>AO206</f>
        <v>PIERROT</v>
      </c>
      <c r="AP201" s="228"/>
      <c r="AQ201" s="228">
        <v>15</v>
      </c>
      <c r="AR201" s="345">
        <v>15</v>
      </c>
      <c r="AS201" s="87"/>
      <c r="AU201" s="581" t="str">
        <f>AN197</f>
        <v>権田真佑佳</v>
      </c>
      <c r="AV201" s="582"/>
      <c r="AW201" s="582"/>
      <c r="AX201" s="582"/>
      <c r="AY201" s="582"/>
      <c r="AZ201" s="582"/>
      <c r="BA201" s="583" t="str">
        <f>AO197</f>
        <v>けぷけぷ</v>
      </c>
      <c r="BB201" s="583"/>
      <c r="BC201" s="583"/>
      <c r="BD201" s="583"/>
      <c r="BE201" s="583"/>
      <c r="BF201" s="583"/>
      <c r="BG201" s="584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</row>
    <row r="202" spans="1:77" ht="13.05" customHeight="1" x14ac:dyDescent="0.2">
      <c r="B202" s="36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419"/>
      <c r="AK202" s="420"/>
      <c r="AL202" s="420"/>
      <c r="AM202" s="421"/>
      <c r="AN202" s="365" t="str">
        <f>AN207</f>
        <v>斉藤さくら</v>
      </c>
      <c r="AO202" s="366" t="str">
        <f>AO207</f>
        <v>GOGO's</v>
      </c>
      <c r="AP202" s="297"/>
      <c r="AQ202" s="297"/>
      <c r="AR202" s="297"/>
      <c r="AS202" s="297"/>
      <c r="AU202" s="554" t="str">
        <f>AN198</f>
        <v>中西未有</v>
      </c>
      <c r="AV202" s="555"/>
      <c r="AW202" s="555"/>
      <c r="AX202" s="555"/>
      <c r="AY202" s="555"/>
      <c r="AZ202" s="555"/>
      <c r="BA202" s="585" t="str">
        <f>AO198</f>
        <v>けぷけぷ</v>
      </c>
      <c r="BB202" s="585"/>
      <c r="BC202" s="585"/>
      <c r="BD202" s="585"/>
      <c r="BE202" s="585"/>
      <c r="BF202" s="585"/>
      <c r="BG202" s="586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</row>
    <row r="203" spans="1:77" ht="13.05" customHeight="1" x14ac:dyDescent="0.2">
      <c r="B203" s="36"/>
      <c r="C203" s="138"/>
      <c r="D203" s="138"/>
      <c r="E203" s="138"/>
      <c r="F203" s="138"/>
      <c r="G203" s="138"/>
      <c r="H203" s="138"/>
      <c r="I203" s="138"/>
      <c r="J203" s="13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81"/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/>
      <c r="AN203" s="322"/>
      <c r="AO203" s="322"/>
      <c r="AP203" s="81"/>
      <c r="AQ203" s="81"/>
      <c r="AR203" s="81"/>
      <c r="AS203" s="81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</row>
    <row r="204" spans="1:77" ht="13.05" customHeight="1" x14ac:dyDescent="0.15">
      <c r="A204" s="61"/>
      <c r="B204" s="61"/>
      <c r="C204" s="457" t="s">
        <v>235</v>
      </c>
      <c r="D204" s="458"/>
      <c r="E204" s="491" t="str">
        <f>C206</f>
        <v>伊藤璃星</v>
      </c>
      <c r="F204" s="492"/>
      <c r="G204" s="492"/>
      <c r="H204" s="493"/>
      <c r="I204" s="494" t="str">
        <f>C209</f>
        <v>野口結衣</v>
      </c>
      <c r="J204" s="492"/>
      <c r="K204" s="492"/>
      <c r="L204" s="493"/>
      <c r="M204" s="494" t="str">
        <f>C212</f>
        <v>佐々木奈央</v>
      </c>
      <c r="N204" s="492"/>
      <c r="O204" s="492"/>
      <c r="P204" s="493"/>
      <c r="Q204" s="494" t="str">
        <f>C215</f>
        <v>有村結由</v>
      </c>
      <c r="R204" s="492"/>
      <c r="S204" s="492"/>
      <c r="T204" s="495"/>
      <c r="U204" s="496" t="s">
        <v>22</v>
      </c>
      <c r="V204" s="497"/>
      <c r="W204" s="497"/>
      <c r="X204" s="498"/>
      <c r="Y204" s="269"/>
      <c r="Z204" s="499" t="s">
        <v>23</v>
      </c>
      <c r="AA204" s="500"/>
      <c r="AB204" s="499" t="s">
        <v>24</v>
      </c>
      <c r="AC204" s="501"/>
      <c r="AD204" s="500"/>
      <c r="AE204" s="502" t="s">
        <v>25</v>
      </c>
      <c r="AF204" s="503"/>
      <c r="AG204" s="504"/>
      <c r="AH204" s="269"/>
      <c r="AI204" s="269"/>
      <c r="AJ204" s="68"/>
      <c r="AK204" s="68"/>
      <c r="AL204" s="68"/>
      <c r="AM204" s="68"/>
      <c r="AN204" s="457" t="s">
        <v>236</v>
      </c>
      <c r="AO204" s="458"/>
      <c r="AP204" s="541" t="str">
        <f>AN206</f>
        <v>永井日南乃</v>
      </c>
      <c r="AQ204" s="542"/>
      <c r="AR204" s="542"/>
      <c r="AS204" s="544"/>
      <c r="AT204" s="543" t="str">
        <f>AN209</f>
        <v>権田真佑佳</v>
      </c>
      <c r="AU204" s="542"/>
      <c r="AV204" s="542"/>
      <c r="AW204" s="544"/>
      <c r="AX204" s="543" t="str">
        <f>AN212</f>
        <v>房崎塁衣</v>
      </c>
      <c r="AY204" s="542"/>
      <c r="AZ204" s="542"/>
      <c r="BA204" s="544"/>
      <c r="BB204" s="538" t="s">
        <v>22</v>
      </c>
      <c r="BC204" s="539"/>
      <c r="BD204" s="539"/>
      <c r="BE204" s="540"/>
      <c r="BF204" s="3"/>
      <c r="BG204" s="587" t="s">
        <v>23</v>
      </c>
      <c r="BH204" s="588"/>
      <c r="BI204" s="574" t="s">
        <v>24</v>
      </c>
      <c r="BJ204" s="575"/>
      <c r="BK204" s="576"/>
      <c r="BL204" s="25" t="s">
        <v>25</v>
      </c>
      <c r="BM204" s="26"/>
      <c r="BN204" s="27"/>
      <c r="BO204" s="39"/>
      <c r="BP204" s="39"/>
      <c r="BQ204" s="38"/>
      <c r="BR204" s="38"/>
      <c r="BS204" s="38"/>
      <c r="BT204" s="38"/>
      <c r="BU204" s="38"/>
      <c r="BV204" s="38"/>
      <c r="BW204" s="38"/>
      <c r="BX204" s="38"/>
      <c r="BY204" s="38"/>
    </row>
    <row r="205" spans="1:77" ht="13.05" customHeight="1" x14ac:dyDescent="0.15">
      <c r="A205" s="61"/>
      <c r="B205" s="61"/>
      <c r="C205" s="459"/>
      <c r="D205" s="460"/>
      <c r="E205" s="461" t="str">
        <f>C207</f>
        <v>重森乃愛</v>
      </c>
      <c r="F205" s="462"/>
      <c r="G205" s="462"/>
      <c r="H205" s="463"/>
      <c r="I205" s="464" t="str">
        <f>C210</f>
        <v>渡辺美咲</v>
      </c>
      <c r="J205" s="462"/>
      <c r="K205" s="462"/>
      <c r="L205" s="463"/>
      <c r="M205" s="464" t="str">
        <f>C213</f>
        <v>伊勢岡　愛</v>
      </c>
      <c r="N205" s="462"/>
      <c r="O205" s="462"/>
      <c r="P205" s="463"/>
      <c r="Q205" s="464" t="str">
        <f>C216</f>
        <v>佐竹みちる</v>
      </c>
      <c r="R205" s="462"/>
      <c r="S205" s="462"/>
      <c r="T205" s="507"/>
      <c r="U205" s="508" t="s">
        <v>26</v>
      </c>
      <c r="V205" s="509"/>
      <c r="W205" s="509"/>
      <c r="X205" s="510"/>
      <c r="Y205" s="269"/>
      <c r="Z205" s="270" t="s">
        <v>27</v>
      </c>
      <c r="AA205" s="272" t="s">
        <v>28</v>
      </c>
      <c r="AB205" s="270" t="s">
        <v>29</v>
      </c>
      <c r="AC205" s="272" t="s">
        <v>30</v>
      </c>
      <c r="AD205" s="271" t="s">
        <v>31</v>
      </c>
      <c r="AE205" s="272" t="s">
        <v>29</v>
      </c>
      <c r="AF205" s="272" t="s">
        <v>30</v>
      </c>
      <c r="AG205" s="271" t="s">
        <v>31</v>
      </c>
      <c r="AH205" s="269"/>
      <c r="AI205" s="269"/>
      <c r="AJ205" s="68"/>
      <c r="AK205" s="68"/>
      <c r="AL205" s="68"/>
      <c r="AM205" s="68"/>
      <c r="AN205" s="459"/>
      <c r="AO205" s="460"/>
      <c r="AP205" s="453" t="str">
        <f>AN207</f>
        <v>斉藤さくら</v>
      </c>
      <c r="AQ205" s="454"/>
      <c r="AR205" s="454"/>
      <c r="AS205" s="455"/>
      <c r="AT205" s="456" t="str">
        <f>AN210</f>
        <v>中西未有</v>
      </c>
      <c r="AU205" s="454"/>
      <c r="AV205" s="454"/>
      <c r="AW205" s="455"/>
      <c r="AX205" s="456" t="str">
        <f>AN213</f>
        <v>東村</v>
      </c>
      <c r="AY205" s="454"/>
      <c r="AZ205" s="454"/>
      <c r="BA205" s="455"/>
      <c r="BB205" s="577" t="s">
        <v>26</v>
      </c>
      <c r="BC205" s="578"/>
      <c r="BD205" s="578"/>
      <c r="BE205" s="579"/>
      <c r="BF205" s="3"/>
      <c r="BG205" s="6" t="s">
        <v>27</v>
      </c>
      <c r="BH205" s="7" t="s">
        <v>28</v>
      </c>
      <c r="BI205" s="6" t="s">
        <v>29</v>
      </c>
      <c r="BJ205" s="7" t="s">
        <v>30</v>
      </c>
      <c r="BK205" s="24" t="s">
        <v>31</v>
      </c>
      <c r="BL205" s="7" t="s">
        <v>29</v>
      </c>
      <c r="BM205" s="7" t="s">
        <v>30</v>
      </c>
      <c r="BN205" s="24" t="s">
        <v>31</v>
      </c>
      <c r="BO205" s="39"/>
      <c r="BP205" s="39"/>
      <c r="BQ205" s="38"/>
      <c r="BR205" s="38"/>
      <c r="BS205" s="38"/>
      <c r="BT205" s="38"/>
      <c r="BU205" s="38"/>
      <c r="BV205" s="38"/>
      <c r="BW205" s="38"/>
      <c r="BX205" s="38"/>
      <c r="BY205" s="38"/>
    </row>
    <row r="206" spans="1:77" ht="13.05" customHeight="1" x14ac:dyDescent="0.15">
      <c r="A206" s="513" t="s">
        <v>237</v>
      </c>
      <c r="B206" s="514"/>
      <c r="C206" s="103" t="s">
        <v>238</v>
      </c>
      <c r="D206" s="111" t="s">
        <v>56</v>
      </c>
      <c r="E206" s="479"/>
      <c r="F206" s="480"/>
      <c r="G206" s="480"/>
      <c r="H206" s="481"/>
      <c r="I206" s="255">
        <v>15</v>
      </c>
      <c r="J206" s="246" t="str">
        <f>IF(I206="","","-")</f>
        <v>-</v>
      </c>
      <c r="K206" s="256">
        <v>12</v>
      </c>
      <c r="L206" s="484" t="str">
        <f>IF(I206&lt;&gt;"",IF(I206&gt;K206,IF(I207&gt;K207,"○",IF(I208&gt;K208,"○","×")),IF(I207&gt;K207,IF(I208&gt;K208,"○","×"),"×")),"")</f>
        <v>○</v>
      </c>
      <c r="M206" s="257">
        <v>15</v>
      </c>
      <c r="N206" s="258" t="str">
        <f t="shared" ref="N206:N211" si="48">IF(M206="","","-")</f>
        <v>-</v>
      </c>
      <c r="O206" s="259">
        <v>8</v>
      </c>
      <c r="P206" s="484" t="str">
        <f>IF(M206&lt;&gt;"",IF(M206&gt;O206,IF(M207&gt;O207,"○",IF(M208&gt;O208,"○","×")),IF(M207&gt;O207,IF(M208&gt;O208,"○","×"),"×")),"")</f>
        <v>○</v>
      </c>
      <c r="Q206" s="268">
        <v>15</v>
      </c>
      <c r="R206" s="258" t="str">
        <f t="shared" ref="R206:R214" si="49">IF(Q206="","","-")</f>
        <v>-</v>
      </c>
      <c r="S206" s="256">
        <v>10</v>
      </c>
      <c r="T206" s="546" t="str">
        <f>IF(Q206&lt;&gt;"",IF(Q206&gt;S206,IF(Q207&gt;S207,"○",IF(Q208&gt;S208,"○","×")),IF(Q207&gt;S207,IF(Q208&gt;S208,"○","×"),"×")),"")</f>
        <v>○</v>
      </c>
      <c r="U206" s="431">
        <f>RANK(AH207,AH207:AH216)</f>
        <v>1</v>
      </c>
      <c r="V206" s="432"/>
      <c r="W206" s="432"/>
      <c r="X206" s="433"/>
      <c r="Y206" s="269"/>
      <c r="Z206" s="273"/>
      <c r="AA206" s="274"/>
      <c r="AB206" s="275"/>
      <c r="AC206" s="276"/>
      <c r="AD206" s="277"/>
      <c r="AE206" s="274"/>
      <c r="AF206" s="274"/>
      <c r="AG206" s="281"/>
      <c r="AH206" s="269"/>
      <c r="AI206" s="269"/>
      <c r="AJ206" s="68"/>
      <c r="AK206" s="513" t="s">
        <v>237</v>
      </c>
      <c r="AL206" s="513"/>
      <c r="AM206" s="514"/>
      <c r="AN206" s="41" t="s">
        <v>239</v>
      </c>
      <c r="AO206" s="46" t="s">
        <v>38</v>
      </c>
      <c r="AP206" s="440"/>
      <c r="AQ206" s="441"/>
      <c r="AR206" s="441"/>
      <c r="AS206" s="442"/>
      <c r="AT206" s="187">
        <v>15</v>
      </c>
      <c r="AU206" s="175" t="str">
        <f>IF(AT206="","","-")</f>
        <v>-</v>
      </c>
      <c r="AV206" s="188">
        <v>11</v>
      </c>
      <c r="AW206" s="549" t="str">
        <f>IF(AT206&lt;&gt;"",IF(AT206&gt;AV206,IF(AT207&gt;AV207,"○",IF(AT208&gt;AV208,"○","×")),IF(AT207&gt;AV207,IF(AT208&gt;AV208,"○","×"),"×")),"")</f>
        <v>○</v>
      </c>
      <c r="AX206" s="187">
        <v>15</v>
      </c>
      <c r="AY206" s="189" t="str">
        <f t="shared" ref="AY206:AY211" si="50">IF(AX206="","","-")</f>
        <v>-</v>
      </c>
      <c r="AZ206" s="190">
        <v>8</v>
      </c>
      <c r="BA206" s="532" t="str">
        <f>IF(AX206&lt;&gt;"",IF(AX206&gt;AZ206,IF(AX207&gt;AZ207,"○",IF(AX208&gt;AZ208,"○","×")),IF(AX207&gt;AZ207,IF(AX208&gt;AZ208,"○","×"),"×")),"")</f>
        <v>○</v>
      </c>
      <c r="BB206" s="431">
        <f>RANK(BO207,BO207:BO214)</f>
        <v>1</v>
      </c>
      <c r="BC206" s="432"/>
      <c r="BD206" s="432"/>
      <c r="BE206" s="433"/>
      <c r="BF206" s="3"/>
      <c r="BG206" s="8"/>
      <c r="BH206" s="9"/>
      <c r="BI206" s="4"/>
      <c r="BJ206" s="5"/>
      <c r="BK206" s="28"/>
      <c r="BL206" s="9"/>
      <c r="BM206" s="9"/>
      <c r="BN206" s="29"/>
      <c r="BO206" s="39"/>
      <c r="BP206" s="39"/>
      <c r="BQ206" s="38"/>
      <c r="BR206" s="38"/>
      <c r="BS206" s="38"/>
      <c r="BT206" s="38"/>
      <c r="BU206" s="38"/>
      <c r="BV206" s="38"/>
      <c r="BW206" s="38"/>
      <c r="BX206" s="38"/>
      <c r="BY206" s="38"/>
    </row>
    <row r="207" spans="1:77" ht="13.05" customHeight="1" x14ac:dyDescent="0.15">
      <c r="A207" s="513"/>
      <c r="B207" s="514"/>
      <c r="C207" s="103" t="s">
        <v>240</v>
      </c>
      <c r="D207" s="111" t="s">
        <v>56</v>
      </c>
      <c r="E207" s="482"/>
      <c r="F207" s="469"/>
      <c r="G207" s="469"/>
      <c r="H207" s="470"/>
      <c r="I207" s="257">
        <v>16</v>
      </c>
      <c r="J207" s="246" t="str">
        <f>IF(I207="","","-")</f>
        <v>-</v>
      </c>
      <c r="K207" s="260">
        <v>14</v>
      </c>
      <c r="L207" s="485"/>
      <c r="M207" s="257">
        <v>8</v>
      </c>
      <c r="N207" s="246" t="str">
        <f t="shared" si="48"/>
        <v>-</v>
      </c>
      <c r="O207" s="256">
        <v>15</v>
      </c>
      <c r="P207" s="485"/>
      <c r="Q207" s="257">
        <v>15</v>
      </c>
      <c r="R207" s="246" t="str">
        <f t="shared" si="49"/>
        <v>-</v>
      </c>
      <c r="S207" s="256">
        <v>7</v>
      </c>
      <c r="T207" s="511"/>
      <c r="U207" s="434"/>
      <c r="V207" s="435"/>
      <c r="W207" s="435"/>
      <c r="X207" s="436"/>
      <c r="Y207" s="269"/>
      <c r="Z207" s="273">
        <f>COUNTIF(E206:T208,"○")</f>
        <v>3</v>
      </c>
      <c r="AA207" s="274">
        <f>COUNTIF(E206:T208,"×")</f>
        <v>0</v>
      </c>
      <c r="AB207" s="278">
        <f>(IF((E206&gt;G206),1,0))+(IF((E207&gt;G207),1,0))+(IF((E208&gt;G208),1,0))+(IF((I206&gt;K206),1,0))+(IF((I207&gt;K207),1,0))+(IF((I208&gt;K208),1,0))+(IF((M206&gt;O206),1,0))+(IF((M207&gt;O207),1,0))+(IF((M208&gt;O208),1,0))+(IF((Q206&gt;S206),1,0))+(IF((Q207&gt;S207),1,0))+(IF((Q208&gt;S208),1,0))</f>
        <v>6</v>
      </c>
      <c r="AC207" s="279">
        <f>(IF((E206&lt;G206),1,0))+(IF((E207&lt;G207),1,0))+(IF((E208&lt;G208),1,0))+(IF((I206&lt;K206),1,0))+(IF((I207&lt;K207),1,0))+(IF((I208&lt;K208),1,0))+(IF((M206&lt;O206),1,0))+(IF((M207&lt;O207),1,0))+(IF((M208&lt;O208),1,0))+(IF((Q206&lt;S206),1,0))+(IF((Q207&lt;S207),1,0))+(IF((Q208&lt;S208),1,0))</f>
        <v>1</v>
      </c>
      <c r="AD207" s="280">
        <f>AB207-AC207</f>
        <v>5</v>
      </c>
      <c r="AE207" s="274">
        <f>SUM(E206:E208,I206:I208,M206:M208,Q206:Q208)</f>
        <v>99</v>
      </c>
      <c r="AF207" s="274">
        <f>SUM(G206:G208,K206:K208,O206:O208,S206:S208)</f>
        <v>77</v>
      </c>
      <c r="AG207" s="281">
        <f>AE207-AF207</f>
        <v>22</v>
      </c>
      <c r="AH207" s="451">
        <f>(Z207-AA207)*1000+(AD207)*100+AG207</f>
        <v>3522</v>
      </c>
      <c r="AI207" s="452"/>
      <c r="AJ207" s="68"/>
      <c r="AK207" s="513"/>
      <c r="AL207" s="513"/>
      <c r="AM207" s="514"/>
      <c r="AN207" s="41" t="s">
        <v>241</v>
      </c>
      <c r="AO207" s="46" t="s">
        <v>242</v>
      </c>
      <c r="AP207" s="443"/>
      <c r="AQ207" s="426"/>
      <c r="AR207" s="426"/>
      <c r="AS207" s="427"/>
      <c r="AT207" s="187">
        <v>15</v>
      </c>
      <c r="AU207" s="175" t="str">
        <f>IF(AT207="","","-")</f>
        <v>-</v>
      </c>
      <c r="AV207" s="191">
        <v>11</v>
      </c>
      <c r="AW207" s="550"/>
      <c r="AX207" s="187">
        <v>15</v>
      </c>
      <c r="AY207" s="175" t="str">
        <f t="shared" si="50"/>
        <v>-</v>
      </c>
      <c r="AZ207" s="191">
        <v>5</v>
      </c>
      <c r="BA207" s="533"/>
      <c r="BB207" s="434"/>
      <c r="BC207" s="435"/>
      <c r="BD207" s="435"/>
      <c r="BE207" s="436"/>
      <c r="BF207" s="3"/>
      <c r="BG207" s="8">
        <f>COUNTIF(AP206:BA208,"○")</f>
        <v>2</v>
      </c>
      <c r="BH207" s="9">
        <f>COUNTIF(AP206:BA208,"×")</f>
        <v>0</v>
      </c>
      <c r="BI207" s="10">
        <f>(IF((AP206&gt;AR206),1,0))+(IF((AP207&gt;AR207),1,0))+(IF((AP208&gt;AR208),1,0))+(IF((AT206&gt;AV206),1,0))+(IF((AT207&gt;AV207),1,0))+(IF((AT208&gt;AV208),1,0))+(IF((AX206&gt;AZ206),1,0))+(IF((AX207&gt;AZ207),1,0))+(IF((AX208&gt;AZ208),1,0))</f>
        <v>4</v>
      </c>
      <c r="BJ207" s="11">
        <f>(IF((AP206&lt;AR206),1,0))+(IF((AP207&lt;AR207),1,0))+(IF((AP208&lt;AR208),1,0))+(IF((AT206&lt;AV206),1,0))+(IF((AT207&lt;AV207),1,0))+(IF((AT208&lt;AV208),1,0))+(IF((AX206&lt;AZ206),1,0))+(IF((AX207&lt;AZ207),1,0))+(IF((AX208&lt;AZ208),1,0))</f>
        <v>0</v>
      </c>
      <c r="BK207" s="30">
        <f>BI207-BJ207</f>
        <v>4</v>
      </c>
      <c r="BL207" s="9">
        <f>SUM(AP206:AP208,AT206:AT208,AX206:AX208)</f>
        <v>60</v>
      </c>
      <c r="BM207" s="9">
        <f>SUM(AR206:AR208,AV206:AV208,AZ206:AZ208)</f>
        <v>35</v>
      </c>
      <c r="BN207" s="29">
        <f>BL207-BM207</f>
        <v>25</v>
      </c>
      <c r="BO207" s="451">
        <f>(BG207-BH207)*1000+(BK207)*100+BN207</f>
        <v>2425</v>
      </c>
      <c r="BP207" s="452"/>
      <c r="BQ207" s="38"/>
      <c r="BR207" s="38"/>
      <c r="BS207" s="38"/>
      <c r="BT207" s="38"/>
      <c r="BU207" s="38"/>
      <c r="BV207" s="38"/>
      <c r="BW207" s="38"/>
      <c r="BX207" s="38"/>
      <c r="BY207" s="38"/>
    </row>
    <row r="208" spans="1:77" ht="13.05" customHeight="1" x14ac:dyDescent="0.15">
      <c r="A208" s="513"/>
      <c r="B208" s="514"/>
      <c r="C208" s="105"/>
      <c r="D208" s="106" t="s">
        <v>80</v>
      </c>
      <c r="E208" s="483"/>
      <c r="F208" s="472"/>
      <c r="G208" s="472"/>
      <c r="H208" s="473"/>
      <c r="I208" s="261"/>
      <c r="J208" s="246" t="str">
        <f>IF(I208="","","-")</f>
        <v/>
      </c>
      <c r="K208" s="262"/>
      <c r="L208" s="487"/>
      <c r="M208" s="261">
        <v>15</v>
      </c>
      <c r="N208" s="251" t="str">
        <f t="shared" si="48"/>
        <v>-</v>
      </c>
      <c r="O208" s="262">
        <v>11</v>
      </c>
      <c r="P208" s="485"/>
      <c r="Q208" s="261"/>
      <c r="R208" s="251" t="str">
        <f t="shared" si="49"/>
        <v/>
      </c>
      <c r="S208" s="262"/>
      <c r="T208" s="511"/>
      <c r="U208" s="383">
        <f>Z207</f>
        <v>3</v>
      </c>
      <c r="V208" s="384" t="s">
        <v>27</v>
      </c>
      <c r="W208" s="384">
        <f>AA207</f>
        <v>0</v>
      </c>
      <c r="X208" s="385" t="s">
        <v>28</v>
      </c>
      <c r="Y208" s="269"/>
      <c r="Z208" s="273"/>
      <c r="AA208" s="274"/>
      <c r="AB208" s="273"/>
      <c r="AC208" s="274"/>
      <c r="AD208" s="281"/>
      <c r="AE208" s="274"/>
      <c r="AF208" s="274"/>
      <c r="AG208" s="281"/>
      <c r="AH208" s="209"/>
      <c r="AI208" s="210"/>
      <c r="AJ208" s="68"/>
      <c r="AK208" s="513"/>
      <c r="AL208" s="513"/>
      <c r="AM208" s="514"/>
      <c r="AN208" s="43"/>
      <c r="AO208" s="44" t="s">
        <v>41</v>
      </c>
      <c r="AP208" s="444"/>
      <c r="AQ208" s="429"/>
      <c r="AR208" s="429"/>
      <c r="AS208" s="430"/>
      <c r="AT208" s="192"/>
      <c r="AU208" s="175" t="str">
        <f>IF(AT208="","","-")</f>
        <v/>
      </c>
      <c r="AV208" s="193"/>
      <c r="AW208" s="551"/>
      <c r="AX208" s="194"/>
      <c r="AY208" s="195" t="str">
        <f t="shared" si="50"/>
        <v/>
      </c>
      <c r="AZ208" s="193"/>
      <c r="BA208" s="534"/>
      <c r="BB208" s="383">
        <f>BG207</f>
        <v>2</v>
      </c>
      <c r="BC208" s="384" t="s">
        <v>27</v>
      </c>
      <c r="BD208" s="384">
        <f>BH207</f>
        <v>0</v>
      </c>
      <c r="BE208" s="385" t="s">
        <v>28</v>
      </c>
      <c r="BF208" s="3"/>
      <c r="BG208" s="8"/>
      <c r="BH208" s="9"/>
      <c r="BI208" s="14"/>
      <c r="BJ208" s="15"/>
      <c r="BK208" s="31"/>
      <c r="BL208" s="9"/>
      <c r="BM208" s="9"/>
      <c r="BN208" s="29"/>
      <c r="BO208" s="209"/>
      <c r="BP208" s="210"/>
      <c r="BQ208" s="38"/>
      <c r="BR208" s="38"/>
      <c r="BS208" s="38"/>
      <c r="BT208" s="38"/>
      <c r="BU208" s="38"/>
      <c r="BV208" s="38"/>
      <c r="BW208" s="38"/>
      <c r="BX208" s="38"/>
      <c r="BY208" s="38"/>
    </row>
    <row r="209" spans="1:77" ht="13.05" customHeight="1" x14ac:dyDescent="0.15">
      <c r="A209" s="513" t="s">
        <v>237</v>
      </c>
      <c r="B209" s="514"/>
      <c r="C209" s="107" t="s">
        <v>243</v>
      </c>
      <c r="D209" s="139" t="s">
        <v>38</v>
      </c>
      <c r="E209" s="245">
        <f>IF(K206="","",K206)</f>
        <v>12</v>
      </c>
      <c r="F209" s="246" t="str">
        <f t="shared" ref="F209:F217" si="51">IF(E209="","","-")</f>
        <v>-</v>
      </c>
      <c r="G209" s="247">
        <f>IF(I206="","",I206)</f>
        <v>15</v>
      </c>
      <c r="H209" s="488" t="str">
        <f>IF(L206="","",IF(L206="○","×",IF(L206="×","○")))</f>
        <v>×</v>
      </c>
      <c r="I209" s="465"/>
      <c r="J209" s="466"/>
      <c r="K209" s="466"/>
      <c r="L209" s="467"/>
      <c r="M209" s="257">
        <v>15</v>
      </c>
      <c r="N209" s="246" t="str">
        <f t="shared" si="48"/>
        <v>-</v>
      </c>
      <c r="O209" s="256">
        <v>7</v>
      </c>
      <c r="P209" s="486" t="str">
        <f>IF(M209&lt;&gt;"",IF(M209&gt;O209,IF(M210&gt;O210,"○",IF(M211&gt;O211,"○","×")),IF(M210&gt;O210,IF(M211&gt;O211,"○","×"),"×")),"")</f>
        <v>○</v>
      </c>
      <c r="Q209" s="257">
        <v>15</v>
      </c>
      <c r="R209" s="246" t="str">
        <f t="shared" si="49"/>
        <v>-</v>
      </c>
      <c r="S209" s="256">
        <v>10</v>
      </c>
      <c r="T209" s="547" t="str">
        <f>IF(Q209&lt;&gt;"",IF(Q209&gt;S209,IF(Q210&gt;S210,"○",IF(Q211&gt;S211,"○","×")),IF(Q210&gt;S210,IF(Q211&gt;S211,"○","×"),"×")),"")</f>
        <v>○</v>
      </c>
      <c r="U209" s="431">
        <f>RANK(AH210,AH207:AH216)</f>
        <v>2</v>
      </c>
      <c r="V209" s="432"/>
      <c r="W209" s="432"/>
      <c r="X209" s="433"/>
      <c r="Y209" s="269"/>
      <c r="Z209" s="275"/>
      <c r="AA209" s="276"/>
      <c r="AB209" s="275"/>
      <c r="AC209" s="276"/>
      <c r="AD209" s="277"/>
      <c r="AE209" s="276"/>
      <c r="AF209" s="276"/>
      <c r="AG209" s="277"/>
      <c r="AH209" s="209"/>
      <c r="AI209" s="210"/>
      <c r="AJ209" s="68"/>
      <c r="AK209" s="513" t="s">
        <v>237</v>
      </c>
      <c r="AL209" s="513"/>
      <c r="AM209" s="514"/>
      <c r="AN209" s="41" t="s">
        <v>244</v>
      </c>
      <c r="AO209" s="54" t="s">
        <v>59</v>
      </c>
      <c r="AP209" s="35">
        <f>IF(AV206="","",AV206)</f>
        <v>11</v>
      </c>
      <c r="AQ209" s="175" t="str">
        <f t="shared" ref="AQ209:AQ214" si="52">IF(AP209="","","-")</f>
        <v>-</v>
      </c>
      <c r="AR209" s="176">
        <f>IF(AT206="","",AT206)</f>
        <v>15</v>
      </c>
      <c r="AS209" s="552" t="str">
        <f>IF(AW206="","",IF(AW206="○","×",IF(AW206="×","○")))</f>
        <v>×</v>
      </c>
      <c r="AT209" s="422"/>
      <c r="AU209" s="423"/>
      <c r="AV209" s="423"/>
      <c r="AW209" s="424"/>
      <c r="AX209" s="196">
        <v>15</v>
      </c>
      <c r="AY209" s="175" t="str">
        <f t="shared" si="50"/>
        <v>-</v>
      </c>
      <c r="AZ209" s="191">
        <v>12</v>
      </c>
      <c r="BA209" s="556" t="str">
        <f>IF(AX209&lt;&gt;"",IF(AX209&gt;AZ209,IF(AX210&gt;AZ210,"○",IF(AX211&gt;AZ211,"○","×")),IF(AX210&gt;AZ210,IF(AX211&gt;AZ211,"○","×"),"×")),"")</f>
        <v>○</v>
      </c>
      <c r="BB209" s="431">
        <f>RANK(BO210,BO207:BO214)</f>
        <v>2</v>
      </c>
      <c r="BC209" s="432"/>
      <c r="BD209" s="432"/>
      <c r="BE209" s="433"/>
      <c r="BF209" s="3"/>
      <c r="BG209" s="16"/>
      <c r="BH209" s="17"/>
      <c r="BI209" s="4"/>
      <c r="BJ209" s="5"/>
      <c r="BK209" s="28"/>
      <c r="BL209" s="17"/>
      <c r="BM209" s="17"/>
      <c r="BN209" s="32"/>
      <c r="BO209" s="209"/>
      <c r="BP209" s="210"/>
      <c r="BQ209" s="38"/>
      <c r="BR209" s="38"/>
      <c r="BS209" s="38"/>
      <c r="BT209" s="38"/>
      <c r="BU209" s="38"/>
      <c r="BV209" s="38"/>
      <c r="BW209" s="38"/>
      <c r="BX209" s="38"/>
      <c r="BY209" s="38"/>
    </row>
    <row r="210" spans="1:77" ht="13.05" customHeight="1" x14ac:dyDescent="0.15">
      <c r="A210" s="513"/>
      <c r="B210" s="514"/>
      <c r="C210" s="107" t="s">
        <v>245</v>
      </c>
      <c r="D210" s="139" t="s">
        <v>38</v>
      </c>
      <c r="E210" s="245">
        <f>IF(K207="","",K207)</f>
        <v>14</v>
      </c>
      <c r="F210" s="246" t="str">
        <f t="shared" si="51"/>
        <v>-</v>
      </c>
      <c r="G210" s="247">
        <f>IF(I207="","",I207)</f>
        <v>16</v>
      </c>
      <c r="H210" s="489" t="str">
        <f>IF(J207="","",J207)</f>
        <v>-</v>
      </c>
      <c r="I210" s="468"/>
      <c r="J210" s="469"/>
      <c r="K210" s="469"/>
      <c r="L210" s="470"/>
      <c r="M210" s="257">
        <v>15</v>
      </c>
      <c r="N210" s="246" t="str">
        <f t="shared" si="48"/>
        <v>-</v>
      </c>
      <c r="O210" s="256">
        <v>8</v>
      </c>
      <c r="P210" s="485"/>
      <c r="Q210" s="257">
        <v>15</v>
      </c>
      <c r="R210" s="246" t="str">
        <f t="shared" si="49"/>
        <v>-</v>
      </c>
      <c r="S210" s="256">
        <v>5</v>
      </c>
      <c r="T210" s="511"/>
      <c r="U210" s="434"/>
      <c r="V210" s="435"/>
      <c r="W210" s="435"/>
      <c r="X210" s="436"/>
      <c r="Y210" s="269"/>
      <c r="Z210" s="273">
        <f>COUNTIF(E209:T211,"○")</f>
        <v>2</v>
      </c>
      <c r="AA210" s="274">
        <f>COUNTIF(E209:T211,"×")</f>
        <v>1</v>
      </c>
      <c r="AB210" s="278">
        <f>(IF((E209&gt;G209),1,0))+(IF((E210&gt;G210),1,0))+(IF((E211&gt;G211),1,0))+(IF((I209&gt;K209),1,0))+(IF((I210&gt;K210),1,0))+(IF((I211&gt;K211),1,0))+(IF((M209&gt;O209),1,0))+(IF((M210&gt;O210),1,0))+(IF((M211&gt;O211),1,0))+(IF((Q209&gt;S209),1,0))+(IF((Q210&gt;S210),1,0))+(IF((Q211&gt;S211),1,0))</f>
        <v>4</v>
      </c>
      <c r="AC210" s="279">
        <f>(IF((E209&lt;G209),1,0))+(IF((E210&lt;G210),1,0))+(IF((E211&lt;G211),1,0))+(IF((I209&lt;K209),1,0))+(IF((I210&lt;K210),1,0))+(IF((I211&lt;K211),1,0))+(IF((M209&lt;O209),1,0))+(IF((M210&lt;O210),1,0))+(IF((M211&lt;O211),1,0))+(IF((Q209&lt;S209),1,0))+(IF((Q210&lt;S210),1,0))+(IF((Q211&lt;S211),1,0))</f>
        <v>2</v>
      </c>
      <c r="AD210" s="280">
        <f>AB210-AC210</f>
        <v>2</v>
      </c>
      <c r="AE210" s="274">
        <f>SUM(E209:E211,I209:I211,M209:M211,Q209:Q211)</f>
        <v>86</v>
      </c>
      <c r="AF210" s="274">
        <f>SUM(G209:G211,K209:K211,O209:O211,S209:S211)</f>
        <v>61</v>
      </c>
      <c r="AG210" s="281">
        <f>AE210-AF210</f>
        <v>25</v>
      </c>
      <c r="AH210" s="451">
        <f>(Z210-AA210)*1000+(AD210)*100+AG210</f>
        <v>1225</v>
      </c>
      <c r="AI210" s="452"/>
      <c r="AJ210" s="68"/>
      <c r="AK210" s="513"/>
      <c r="AL210" s="513"/>
      <c r="AM210" s="514"/>
      <c r="AN210" s="41" t="s">
        <v>246</v>
      </c>
      <c r="AO210" s="42" t="s">
        <v>59</v>
      </c>
      <c r="AP210" s="177">
        <f>IF(AV207="","",AV207)</f>
        <v>11</v>
      </c>
      <c r="AQ210" s="175" t="str">
        <f t="shared" si="52"/>
        <v>-</v>
      </c>
      <c r="AR210" s="176">
        <f>IF(AT207="","",AT207)</f>
        <v>15</v>
      </c>
      <c r="AS210" s="550" t="str">
        <f>IF(AU207="","",AU207)</f>
        <v>-</v>
      </c>
      <c r="AT210" s="425"/>
      <c r="AU210" s="426"/>
      <c r="AV210" s="426"/>
      <c r="AW210" s="427"/>
      <c r="AX210" s="196">
        <v>15</v>
      </c>
      <c r="AY210" s="175" t="str">
        <f t="shared" si="50"/>
        <v>-</v>
      </c>
      <c r="AZ210" s="191">
        <v>10</v>
      </c>
      <c r="BA210" s="556"/>
      <c r="BB210" s="434"/>
      <c r="BC210" s="435"/>
      <c r="BD210" s="435"/>
      <c r="BE210" s="436"/>
      <c r="BF210" s="3"/>
      <c r="BG210" s="8">
        <f>COUNTIF(AP209:BA211,"○")</f>
        <v>1</v>
      </c>
      <c r="BH210" s="9">
        <f>COUNTIF(AP209:BA211,"×")</f>
        <v>1</v>
      </c>
      <c r="BI210" s="10">
        <f>(IF((AP209&gt;AR209),1,0))+(IF((AP210&gt;AR210),1,0))+(IF((AP211&gt;AR211),1,0))+(IF((AT209&gt;AV209),1,0))+(IF((AT210&gt;AV210),1,0))+(IF((AT211&gt;AV211),1,0))+(IF((AX209&gt;AZ209),1,0))+(IF((AX210&gt;AZ210),1,0))+(IF((AX211&gt;AZ211),1,0))</f>
        <v>2</v>
      </c>
      <c r="BJ210" s="11">
        <f>(IF((AP209&lt;AR209),1,0))+(IF((AP210&lt;AR210),1,0))+(IF((AP211&lt;AR211),1,0))+(IF((AT209&lt;AV209),1,0))+(IF((AT210&lt;AV210),1,0))+(IF((AT211&lt;AV211),1,0))+(IF((AX209&lt;AZ209),1,0))+(IF((AX210&lt;AZ210),1,0))+(IF((AX211&lt;AZ211),1,0))</f>
        <v>2</v>
      </c>
      <c r="BK210" s="30">
        <f>BI210-BJ210</f>
        <v>0</v>
      </c>
      <c r="BL210" s="9">
        <f>SUM(AP209:AP211,AT209:AT211,AX209:AX211)</f>
        <v>52</v>
      </c>
      <c r="BM210" s="9">
        <f>SUM(AR209:AR211,AV209:AV211,AZ209:AZ211)</f>
        <v>52</v>
      </c>
      <c r="BN210" s="29">
        <f>BL210-BM210</f>
        <v>0</v>
      </c>
      <c r="BO210" s="451">
        <f>(BG210-BH210)*1000+(BK210)*100+BN210</f>
        <v>0</v>
      </c>
      <c r="BP210" s="452"/>
      <c r="BQ210" s="38"/>
      <c r="BR210" s="38"/>
      <c r="BS210" s="38"/>
      <c r="BT210" s="38"/>
      <c r="BU210" s="38"/>
      <c r="BV210" s="38"/>
      <c r="BW210" s="38"/>
      <c r="BX210" s="38"/>
      <c r="BY210" s="38"/>
    </row>
    <row r="211" spans="1:77" ht="13.05" customHeight="1" x14ac:dyDescent="0.15">
      <c r="A211" s="513"/>
      <c r="B211" s="514"/>
      <c r="C211" s="105"/>
      <c r="D211" s="109" t="s">
        <v>41</v>
      </c>
      <c r="E211" s="248" t="str">
        <f>IF(K208="","",K208)</f>
        <v/>
      </c>
      <c r="F211" s="246" t="str">
        <f t="shared" si="51"/>
        <v/>
      </c>
      <c r="G211" s="249" t="str">
        <f>IF(I208="","",I208)</f>
        <v/>
      </c>
      <c r="H211" s="506" t="str">
        <f>IF(J208="","",J208)</f>
        <v/>
      </c>
      <c r="I211" s="471"/>
      <c r="J211" s="472"/>
      <c r="K211" s="472"/>
      <c r="L211" s="473"/>
      <c r="M211" s="261"/>
      <c r="N211" s="246" t="str">
        <f t="shared" si="48"/>
        <v/>
      </c>
      <c r="O211" s="262"/>
      <c r="P211" s="487"/>
      <c r="Q211" s="261"/>
      <c r="R211" s="251" t="str">
        <f t="shared" si="49"/>
        <v/>
      </c>
      <c r="S211" s="262"/>
      <c r="T211" s="512"/>
      <c r="U211" s="383">
        <f>Z210</f>
        <v>2</v>
      </c>
      <c r="V211" s="384" t="s">
        <v>27</v>
      </c>
      <c r="W211" s="384">
        <f>AA210</f>
        <v>1</v>
      </c>
      <c r="X211" s="385" t="s">
        <v>28</v>
      </c>
      <c r="Y211" s="269"/>
      <c r="Z211" s="282"/>
      <c r="AA211" s="283"/>
      <c r="AB211" s="282"/>
      <c r="AC211" s="283"/>
      <c r="AD211" s="284"/>
      <c r="AE211" s="283"/>
      <c r="AF211" s="283"/>
      <c r="AG211" s="284"/>
      <c r="AH211" s="209"/>
      <c r="AI211" s="210"/>
      <c r="AJ211" s="68"/>
      <c r="AK211" s="513"/>
      <c r="AL211" s="513"/>
      <c r="AM211" s="514"/>
      <c r="AN211" s="43"/>
      <c r="AO211" s="47" t="s">
        <v>49</v>
      </c>
      <c r="AP211" s="178" t="str">
        <f>IF(AV208="","",AV208)</f>
        <v/>
      </c>
      <c r="AQ211" s="175" t="str">
        <f t="shared" si="52"/>
        <v/>
      </c>
      <c r="AR211" s="179" t="str">
        <f>IF(AT208="","",AT208)</f>
        <v/>
      </c>
      <c r="AS211" s="551" t="str">
        <f>IF(AU208="","",AU208)</f>
        <v/>
      </c>
      <c r="AT211" s="428"/>
      <c r="AU211" s="429"/>
      <c r="AV211" s="429"/>
      <c r="AW211" s="430"/>
      <c r="AX211" s="196"/>
      <c r="AY211" s="175" t="str">
        <f t="shared" si="50"/>
        <v/>
      </c>
      <c r="AZ211" s="197"/>
      <c r="BA211" s="557"/>
      <c r="BB211" s="383">
        <f>BG210</f>
        <v>1</v>
      </c>
      <c r="BC211" s="384" t="s">
        <v>27</v>
      </c>
      <c r="BD211" s="384">
        <f>BH210</f>
        <v>1</v>
      </c>
      <c r="BE211" s="385" t="s">
        <v>28</v>
      </c>
      <c r="BF211" s="3"/>
      <c r="BG211" s="18"/>
      <c r="BH211" s="19"/>
      <c r="BI211" s="20"/>
      <c r="BJ211" s="21"/>
      <c r="BK211" s="33"/>
      <c r="BL211" s="19"/>
      <c r="BM211" s="19"/>
      <c r="BN211" s="34"/>
      <c r="BO211" s="209"/>
      <c r="BP211" s="210"/>
      <c r="BQ211" s="38"/>
      <c r="BR211" s="38"/>
      <c r="BS211" s="38"/>
      <c r="BT211" s="38"/>
      <c r="BU211" s="38"/>
      <c r="BV211" s="38"/>
      <c r="BW211" s="38"/>
      <c r="BX211" s="38"/>
      <c r="BY211" s="38"/>
    </row>
    <row r="212" spans="1:77" ht="13.05" customHeight="1" x14ac:dyDescent="0.15">
      <c r="A212" s="513" t="s">
        <v>237</v>
      </c>
      <c r="B212" s="514"/>
      <c r="C212" s="103" t="s">
        <v>247</v>
      </c>
      <c r="D212" s="110" t="s">
        <v>59</v>
      </c>
      <c r="E212" s="245">
        <f>IF(O206="","",O206)</f>
        <v>8</v>
      </c>
      <c r="F212" s="250" t="str">
        <f t="shared" si="51"/>
        <v>-</v>
      </c>
      <c r="G212" s="247">
        <f>IF(M206="","",M206)</f>
        <v>15</v>
      </c>
      <c r="H212" s="488" t="str">
        <f>IF(P206="","",IF(P206="○","×",IF(P206="×","○")))</f>
        <v>×</v>
      </c>
      <c r="I212" s="263">
        <f>IF(O209="","",O209)</f>
        <v>7</v>
      </c>
      <c r="J212" s="246" t="str">
        <f t="shared" ref="J212:J217" si="53">IF(I212="","","-")</f>
        <v>-</v>
      </c>
      <c r="K212" s="247">
        <f>IF(M209="","",M209)</f>
        <v>15</v>
      </c>
      <c r="L212" s="488" t="str">
        <f>IF(P209="","",IF(P209="○","×",IF(P209="×","○")))</f>
        <v>×</v>
      </c>
      <c r="M212" s="465"/>
      <c r="N212" s="466"/>
      <c r="O212" s="466"/>
      <c r="P212" s="467"/>
      <c r="Q212" s="257">
        <v>15</v>
      </c>
      <c r="R212" s="246" t="str">
        <f t="shared" si="49"/>
        <v>-</v>
      </c>
      <c r="S212" s="256">
        <v>8</v>
      </c>
      <c r="T212" s="511" t="str">
        <f>IF(Q212&lt;&gt;"",IF(Q212&gt;S212,IF(Q213&gt;S213,"○",IF(Q214&gt;S214,"○","×")),IF(Q213&gt;S213,IF(Q214&gt;S214,"○","×"),"×")),"")</f>
        <v>○</v>
      </c>
      <c r="U212" s="431">
        <f>RANK(AH213,AH207:AH216)</f>
        <v>3</v>
      </c>
      <c r="V212" s="432"/>
      <c r="W212" s="432"/>
      <c r="X212" s="433"/>
      <c r="Y212" s="269"/>
      <c r="Z212" s="273"/>
      <c r="AA212" s="274"/>
      <c r="AB212" s="273"/>
      <c r="AC212" s="274"/>
      <c r="AD212" s="281"/>
      <c r="AE212" s="274"/>
      <c r="AF212" s="274"/>
      <c r="AG212" s="281"/>
      <c r="AH212" s="209"/>
      <c r="AI212" s="210"/>
      <c r="AJ212" s="68"/>
      <c r="AK212" s="513" t="s">
        <v>248</v>
      </c>
      <c r="AL212" s="513"/>
      <c r="AM212" s="514"/>
      <c r="AN212" s="48" t="s">
        <v>249</v>
      </c>
      <c r="AO212" s="45" t="s">
        <v>153</v>
      </c>
      <c r="AP212" s="180">
        <f>IF(AZ206="","",AZ206)</f>
        <v>8</v>
      </c>
      <c r="AQ212" s="181" t="str">
        <f t="shared" si="52"/>
        <v>-</v>
      </c>
      <c r="AR212" s="182">
        <f>IF(AX206="","",AX206)</f>
        <v>15</v>
      </c>
      <c r="AS212" s="552" t="str">
        <f>IF(BA206="","",IF(BA206="○","×",IF(BA206="×","○")))</f>
        <v>×</v>
      </c>
      <c r="AT212" s="198">
        <f>IF(AZ209="","",AZ209)</f>
        <v>12</v>
      </c>
      <c r="AU212" s="181" t="str">
        <f>IF(AT212="","","-")</f>
        <v>-</v>
      </c>
      <c r="AV212" s="182">
        <f>IF(AX209="","",AX209)</f>
        <v>15</v>
      </c>
      <c r="AW212" s="552" t="str">
        <f>IF(BA209="","",IF(BA209="○","×",IF(BA209="×","○")))</f>
        <v>×</v>
      </c>
      <c r="AX212" s="422"/>
      <c r="AY212" s="423"/>
      <c r="AZ212" s="423"/>
      <c r="BA212" s="424"/>
      <c r="BB212" s="431">
        <f>RANK(BO213,BO207:BO214)</f>
        <v>3</v>
      </c>
      <c r="BC212" s="432"/>
      <c r="BD212" s="432"/>
      <c r="BE212" s="433"/>
      <c r="BF212" s="3"/>
      <c r="BG212" s="16"/>
      <c r="BH212" s="17"/>
      <c r="BI212" s="4"/>
      <c r="BJ212" s="5"/>
      <c r="BK212" s="28"/>
      <c r="BL212" s="17"/>
      <c r="BM212" s="17"/>
      <c r="BN212" s="32"/>
      <c r="BO212" s="209"/>
      <c r="BP212" s="210"/>
      <c r="BQ212" s="38"/>
      <c r="BR212" s="38"/>
      <c r="BS212" s="38"/>
      <c r="BT212" s="38"/>
      <c r="BU212" s="38"/>
      <c r="BV212" s="38"/>
      <c r="BW212" s="38"/>
      <c r="BX212" s="38"/>
      <c r="BY212" s="38"/>
    </row>
    <row r="213" spans="1:77" ht="13.05" customHeight="1" x14ac:dyDescent="0.15">
      <c r="A213" s="513"/>
      <c r="B213" s="514"/>
      <c r="C213" s="103" t="s">
        <v>250</v>
      </c>
      <c r="D213" s="111" t="s">
        <v>59</v>
      </c>
      <c r="E213" s="245">
        <f>IF(O207="","",O207)</f>
        <v>15</v>
      </c>
      <c r="F213" s="246" t="str">
        <f t="shared" si="51"/>
        <v>-</v>
      </c>
      <c r="G213" s="247">
        <f>IF(M207="","",M207)</f>
        <v>8</v>
      </c>
      <c r="H213" s="489" t="str">
        <f>IF(J210="","",J210)</f>
        <v/>
      </c>
      <c r="I213" s="263">
        <f>IF(O210="","",O210)</f>
        <v>8</v>
      </c>
      <c r="J213" s="246" t="str">
        <f t="shared" si="53"/>
        <v>-</v>
      </c>
      <c r="K213" s="247">
        <f>IF(M210="","",M210)</f>
        <v>15</v>
      </c>
      <c r="L213" s="489" t="str">
        <f>IF(N210="","",N210)</f>
        <v>-</v>
      </c>
      <c r="M213" s="468"/>
      <c r="N213" s="469"/>
      <c r="O213" s="469"/>
      <c r="P213" s="470"/>
      <c r="Q213" s="257">
        <v>18</v>
      </c>
      <c r="R213" s="246" t="str">
        <f t="shared" si="49"/>
        <v>-</v>
      </c>
      <c r="S213" s="256">
        <v>16</v>
      </c>
      <c r="T213" s="511"/>
      <c r="U213" s="434"/>
      <c r="V213" s="435"/>
      <c r="W213" s="435"/>
      <c r="X213" s="436"/>
      <c r="Y213" s="269"/>
      <c r="Z213" s="273">
        <f>COUNTIF(E212:T214,"○")</f>
        <v>1</v>
      </c>
      <c r="AA213" s="274">
        <f>COUNTIF(E212:T214,"×")</f>
        <v>2</v>
      </c>
      <c r="AB213" s="278">
        <f>(IF((E212&gt;G212),1,0))+(IF((E213&gt;G213),1,0))+(IF((E214&gt;G214),1,0))+(IF((I212&gt;K212),1,0))+(IF((I213&gt;K213),1,0))+(IF((I214&gt;K214),1,0))+(IF((M212&gt;O212),1,0))+(IF((M213&gt;O213),1,0))+(IF((M214&gt;O214),1,0))+(IF((Q212&gt;S212),1,0))+(IF((Q213&gt;S213),1,0))+(IF((Q214&gt;S214),1,0))</f>
        <v>3</v>
      </c>
      <c r="AC213" s="279">
        <f>(IF((E212&lt;G212),1,0))+(IF((E213&lt;G213),1,0))+(IF((E214&lt;G214),1,0))+(IF((I212&lt;K212),1,0))+(IF((I213&lt;K213),1,0))+(IF((I214&lt;K214),1,0))+(IF((M212&lt;O212),1,0))+(IF((M213&lt;O213),1,0))+(IF((M214&lt;O214),1,0))+(IF((Q212&lt;S212),1,0))+(IF((Q213&lt;S213),1,0))+(IF((Q214&lt;S214),1,0))</f>
        <v>4</v>
      </c>
      <c r="AD213" s="280">
        <f>AB213-AC213</f>
        <v>-1</v>
      </c>
      <c r="AE213" s="274">
        <f>SUM(E212:E214,I212:I214,M212:M214,Q212:Q214)</f>
        <v>82</v>
      </c>
      <c r="AF213" s="274">
        <f>SUM(G212:G214,K212:K214,O212:O214,S212:S214)</f>
        <v>92</v>
      </c>
      <c r="AG213" s="281">
        <f>AE213-AF213</f>
        <v>-10</v>
      </c>
      <c r="AH213" s="451">
        <f>(Z213-AA213)*1000+(AD213)*100+AG213</f>
        <v>-1110</v>
      </c>
      <c r="AI213" s="452"/>
      <c r="AJ213" s="68"/>
      <c r="AK213" s="513"/>
      <c r="AL213" s="513"/>
      <c r="AM213" s="514"/>
      <c r="AN213" s="622" t="s">
        <v>307</v>
      </c>
      <c r="AO213" s="46" t="s">
        <v>74</v>
      </c>
      <c r="AP213" s="177">
        <f>IF(AZ207="","",AZ207)</f>
        <v>5</v>
      </c>
      <c r="AQ213" s="175" t="str">
        <f t="shared" si="52"/>
        <v>-</v>
      </c>
      <c r="AR213" s="176">
        <f>IF(AX207="","",AX207)</f>
        <v>15</v>
      </c>
      <c r="AS213" s="550" t="str">
        <f>IF(AU210="","",AU210)</f>
        <v/>
      </c>
      <c r="AT213" s="199">
        <f>IF(AZ210="","",AZ210)</f>
        <v>10</v>
      </c>
      <c r="AU213" s="175" t="str">
        <f>IF(AT213="","","-")</f>
        <v>-</v>
      </c>
      <c r="AV213" s="176">
        <f>IF(AX210="","",AX210)</f>
        <v>15</v>
      </c>
      <c r="AW213" s="550" t="str">
        <f>IF(AY210="","",AY210)</f>
        <v>-</v>
      </c>
      <c r="AX213" s="425"/>
      <c r="AY213" s="426"/>
      <c r="AZ213" s="426"/>
      <c r="BA213" s="427"/>
      <c r="BB213" s="434"/>
      <c r="BC213" s="435"/>
      <c r="BD213" s="435"/>
      <c r="BE213" s="436"/>
      <c r="BF213" s="3"/>
      <c r="BG213" s="8">
        <f>COUNTIF(AP212:BA214,"○")</f>
        <v>0</v>
      </c>
      <c r="BH213" s="9">
        <f>COUNTIF(AP212:BA214,"×")</f>
        <v>2</v>
      </c>
      <c r="BI213" s="10">
        <f>(IF((AP212&gt;AR212),1,0))+(IF((AP213&gt;AR213),1,0))+(IF((AP214&gt;AR214),1,0))+(IF((AT212&gt;AV212),1,0))+(IF((AT213&gt;AV213),1,0))+(IF((AT214&gt;AV214),1,0))+(IF((AX212&gt;AZ212),1,0))+(IF((AX213&gt;AZ213),1,0))+(IF((AX214&gt;AZ214),1,0))</f>
        <v>0</v>
      </c>
      <c r="BJ213" s="11">
        <f>(IF((AP212&lt;AR212),1,0))+(IF((AP213&lt;AR213),1,0))+(IF((AP214&lt;AR214),1,0))+(IF((AT212&lt;AV212),1,0))+(IF((AT213&lt;AV213),1,0))+(IF((AT214&lt;AV214),1,0))+(IF((AX212&lt;AZ212),1,0))+(IF((AX213&lt;AZ213),1,0))+(IF((AX214&lt;AZ214),1,0))</f>
        <v>4</v>
      </c>
      <c r="BK213" s="30">
        <f>BI213-BJ213</f>
        <v>-4</v>
      </c>
      <c r="BL213" s="9">
        <f>SUM(AP212:AP214,AT212:AT214,AX212:AX214)</f>
        <v>35</v>
      </c>
      <c r="BM213" s="9">
        <f>SUM(AR212:AR214,AV212:AV214,AZ212:AZ214)</f>
        <v>60</v>
      </c>
      <c r="BN213" s="29">
        <f>BL213-BM213</f>
        <v>-25</v>
      </c>
      <c r="BO213" s="451">
        <f>(BG213-BH213)*1000+(BK213)*100+BN213</f>
        <v>-2425</v>
      </c>
      <c r="BP213" s="452"/>
      <c r="BQ213" s="38"/>
      <c r="BR213" s="38"/>
      <c r="BS213" s="38"/>
      <c r="BT213" s="38"/>
      <c r="BU213" s="38"/>
      <c r="BV213" s="38"/>
      <c r="BW213" s="38"/>
      <c r="BX213" s="38"/>
      <c r="BY213" s="38"/>
    </row>
    <row r="214" spans="1:77" ht="13.05" customHeight="1" x14ac:dyDescent="0.15">
      <c r="A214" s="513"/>
      <c r="B214" s="514"/>
      <c r="C214" s="107"/>
      <c r="D214" s="109" t="s">
        <v>49</v>
      </c>
      <c r="E214" s="248">
        <f>IF(O208="","",O208)</f>
        <v>11</v>
      </c>
      <c r="F214" s="251" t="str">
        <f t="shared" si="51"/>
        <v>-</v>
      </c>
      <c r="G214" s="249">
        <f>IF(M208="","",M208)</f>
        <v>15</v>
      </c>
      <c r="H214" s="506" t="str">
        <f>IF(J211="","",J211)</f>
        <v/>
      </c>
      <c r="I214" s="264" t="str">
        <f>IF(O211="","",O211)</f>
        <v/>
      </c>
      <c r="J214" s="246" t="str">
        <f t="shared" si="53"/>
        <v/>
      </c>
      <c r="K214" s="249" t="str">
        <f>IF(M211="","",M211)</f>
        <v/>
      </c>
      <c r="L214" s="506" t="str">
        <f>IF(N211="","",N211)</f>
        <v/>
      </c>
      <c r="M214" s="471"/>
      <c r="N214" s="472"/>
      <c r="O214" s="472"/>
      <c r="P214" s="473"/>
      <c r="Q214" s="261"/>
      <c r="R214" s="246" t="str">
        <f t="shared" si="49"/>
        <v/>
      </c>
      <c r="S214" s="262"/>
      <c r="T214" s="512"/>
      <c r="U214" s="383">
        <f>Z213</f>
        <v>1</v>
      </c>
      <c r="V214" s="384" t="s">
        <v>27</v>
      </c>
      <c r="W214" s="384">
        <f>AA213</f>
        <v>2</v>
      </c>
      <c r="X214" s="385" t="s">
        <v>28</v>
      </c>
      <c r="Y214" s="269"/>
      <c r="Z214" s="273"/>
      <c r="AA214" s="274"/>
      <c r="AB214" s="273"/>
      <c r="AC214" s="274"/>
      <c r="AD214" s="281"/>
      <c r="AE214" s="274"/>
      <c r="AF214" s="274"/>
      <c r="AG214" s="281"/>
      <c r="AH214" s="209"/>
      <c r="AI214" s="210"/>
      <c r="AJ214" s="68"/>
      <c r="AK214" s="513"/>
      <c r="AL214" s="513"/>
      <c r="AM214" s="514"/>
      <c r="AN214" s="621" t="s">
        <v>309</v>
      </c>
      <c r="AO214" s="53" t="s">
        <v>156</v>
      </c>
      <c r="AP214" s="183" t="str">
        <f>IF(AZ208="","",AZ208)</f>
        <v/>
      </c>
      <c r="AQ214" s="184" t="str">
        <f t="shared" si="52"/>
        <v/>
      </c>
      <c r="AR214" s="185" t="str">
        <f>IF(AX208="","",AX208)</f>
        <v/>
      </c>
      <c r="AS214" s="553" t="str">
        <f>IF(AU211="","",AU211)</f>
        <v/>
      </c>
      <c r="AT214" s="200" t="str">
        <f>IF(AZ211="","",AZ211)</f>
        <v/>
      </c>
      <c r="AU214" s="184" t="str">
        <f>IF(AT214="","","-")</f>
        <v/>
      </c>
      <c r="AV214" s="185" t="str">
        <f>IF(AX211="","",AX211)</f>
        <v/>
      </c>
      <c r="AW214" s="553" t="str">
        <f>IF(AY211="","",AY211)</f>
        <v/>
      </c>
      <c r="AX214" s="445"/>
      <c r="AY214" s="446"/>
      <c r="AZ214" s="446"/>
      <c r="BA214" s="447"/>
      <c r="BB214" s="2">
        <f>BG213</f>
        <v>0</v>
      </c>
      <c r="BC214" s="22" t="s">
        <v>27</v>
      </c>
      <c r="BD214" s="22">
        <f>BH213</f>
        <v>2</v>
      </c>
      <c r="BE214" s="23" t="s">
        <v>28</v>
      </c>
      <c r="BF214" s="3"/>
      <c r="BG214" s="18"/>
      <c r="BH214" s="19"/>
      <c r="BI214" s="20"/>
      <c r="BJ214" s="21"/>
      <c r="BK214" s="33"/>
      <c r="BL214" s="19"/>
      <c r="BM214" s="19"/>
      <c r="BN214" s="34"/>
      <c r="BO214" s="209"/>
      <c r="BP214" s="210"/>
      <c r="BQ214" s="38"/>
      <c r="BR214" s="38"/>
      <c r="BS214" s="38"/>
      <c r="BT214" s="38"/>
      <c r="BU214" s="38"/>
      <c r="BV214" s="38"/>
      <c r="BW214" s="38"/>
      <c r="BX214" s="38"/>
      <c r="BY214" s="38"/>
    </row>
    <row r="215" spans="1:77" ht="13.05" customHeight="1" x14ac:dyDescent="0.15">
      <c r="A215" s="513" t="s">
        <v>248</v>
      </c>
      <c r="B215" s="514"/>
      <c r="C215" s="112" t="s">
        <v>252</v>
      </c>
      <c r="D215" s="134" t="s">
        <v>253</v>
      </c>
      <c r="E215" s="245">
        <f>IF(S206="","",S206)</f>
        <v>10</v>
      </c>
      <c r="F215" s="246" t="str">
        <f t="shared" si="51"/>
        <v>-</v>
      </c>
      <c r="G215" s="247">
        <f>IF(Q206="","",Q206)</f>
        <v>15</v>
      </c>
      <c r="H215" s="488" t="str">
        <f>IF(T206="","",IF(T206="○","×",IF(T206="×","○")))</f>
        <v>×</v>
      </c>
      <c r="I215" s="263">
        <f>IF(S209="","",S209)</f>
        <v>10</v>
      </c>
      <c r="J215" s="250" t="str">
        <f t="shared" si="53"/>
        <v>-</v>
      </c>
      <c r="K215" s="247">
        <f>IF(Q209="","",Q209)</f>
        <v>15</v>
      </c>
      <c r="L215" s="488" t="str">
        <f>IF(T209="","",IF(T209="○","×",IF(T209="×","○")))</f>
        <v>×</v>
      </c>
      <c r="M215" s="265">
        <f>IF(S212="","",S212)</f>
        <v>8</v>
      </c>
      <c r="N215" s="246" t="str">
        <f>IF(M215="","","-")</f>
        <v>-</v>
      </c>
      <c r="O215" s="266">
        <f>IF(Q212="","",Q212)</f>
        <v>15</v>
      </c>
      <c r="P215" s="488" t="str">
        <f>IF(T212="","",IF(T212="○","×",IF(T212="×","○")))</f>
        <v>×</v>
      </c>
      <c r="Q215" s="465"/>
      <c r="R215" s="466"/>
      <c r="S215" s="466"/>
      <c r="T215" s="474"/>
      <c r="U215" s="431">
        <f>RANK(AH216,AH207:AH216)</f>
        <v>4</v>
      </c>
      <c r="V215" s="432"/>
      <c r="W215" s="432"/>
      <c r="X215" s="433"/>
      <c r="Y215" s="269"/>
      <c r="Z215" s="275"/>
      <c r="AA215" s="276"/>
      <c r="AB215" s="275"/>
      <c r="AC215" s="276"/>
      <c r="AD215" s="277"/>
      <c r="AE215" s="276"/>
      <c r="AF215" s="276"/>
      <c r="AG215" s="277"/>
      <c r="AH215" s="209"/>
      <c r="AI215" s="210"/>
      <c r="AJ215" s="68"/>
      <c r="AK215" s="68"/>
      <c r="AL215" s="68"/>
      <c r="AM215" s="68"/>
      <c r="AN215" s="93"/>
      <c r="AO215" s="93"/>
      <c r="AP215" s="93"/>
      <c r="AQ215" s="93"/>
      <c r="AR215" s="68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</row>
    <row r="216" spans="1:77" ht="13.05" customHeight="1" x14ac:dyDescent="0.15">
      <c r="A216" s="513"/>
      <c r="B216" s="514"/>
      <c r="C216" s="107" t="s">
        <v>254</v>
      </c>
      <c r="D216" s="111" t="s">
        <v>253</v>
      </c>
      <c r="E216" s="245">
        <f>IF(S207="","",S207)</f>
        <v>7</v>
      </c>
      <c r="F216" s="246" t="str">
        <f t="shared" si="51"/>
        <v>-</v>
      </c>
      <c r="G216" s="247">
        <f>IF(Q207="","",Q207)</f>
        <v>15</v>
      </c>
      <c r="H216" s="489" t="str">
        <f>IF(J213="","",J213)</f>
        <v>-</v>
      </c>
      <c r="I216" s="263">
        <f>IF(S210="","",S210)</f>
        <v>5</v>
      </c>
      <c r="J216" s="246" t="str">
        <f t="shared" si="53"/>
        <v>-</v>
      </c>
      <c r="K216" s="247">
        <f>IF(Q210="","",Q210)</f>
        <v>15</v>
      </c>
      <c r="L216" s="489" t="str">
        <f>IF(N213="","",N213)</f>
        <v/>
      </c>
      <c r="M216" s="263">
        <f>IF(S213="","",S213)</f>
        <v>16</v>
      </c>
      <c r="N216" s="246" t="str">
        <f>IF(M216="","","-")</f>
        <v>-</v>
      </c>
      <c r="O216" s="247">
        <f>IF(Q213="","",Q213)</f>
        <v>18</v>
      </c>
      <c r="P216" s="489" t="str">
        <f>IF(R213="","",R213)</f>
        <v>-</v>
      </c>
      <c r="Q216" s="468"/>
      <c r="R216" s="469"/>
      <c r="S216" s="469"/>
      <c r="T216" s="475"/>
      <c r="U216" s="434"/>
      <c r="V216" s="435"/>
      <c r="W216" s="435"/>
      <c r="X216" s="436"/>
      <c r="Y216" s="269"/>
      <c r="Z216" s="273">
        <f>COUNTIF(E215:T217,"○")</f>
        <v>0</v>
      </c>
      <c r="AA216" s="274">
        <f>COUNTIF(E215:T217,"×")</f>
        <v>3</v>
      </c>
      <c r="AB216" s="278">
        <f>(IF((E215&gt;G215),1,0))+(IF((E216&gt;G216),1,0))+(IF((E217&gt;G217),1,0))+(IF((I215&gt;K215),1,0))+(IF((I216&gt;K216),1,0))+(IF((I217&gt;K217),1,0))+(IF((M215&gt;O215),1,0))+(IF((M216&gt;O216),1,0))+(IF((M217&gt;O217),1,0))+(IF((Q215&gt;S215),1,0))+(IF((Q216&gt;S216),1,0))+(IF((Q217&gt;S217),1,0))</f>
        <v>0</v>
      </c>
      <c r="AC216" s="279">
        <f>(IF((E215&lt;G215),1,0))+(IF((E216&lt;G216),1,0))+(IF((E217&lt;G217),1,0))+(IF((I215&lt;K215),1,0))+(IF((I216&lt;K216),1,0))+(IF((I217&lt;K217),1,0))+(IF((M215&lt;O215),1,0))+(IF((M216&lt;O216),1,0))+(IF((M217&lt;O217),1,0))+(IF((Q215&lt;S215),1,0))+(IF((Q216&lt;S216),1,0))+(IF((Q217&lt;S217),1,0))</f>
        <v>6</v>
      </c>
      <c r="AD216" s="280">
        <f>AB216-AC216</f>
        <v>-6</v>
      </c>
      <c r="AE216" s="274">
        <f>SUM(E215:E217,I215:I217,M215:M217,Q215:Q217)</f>
        <v>56</v>
      </c>
      <c r="AF216" s="274">
        <f>SUM(G215:G217,K215:K217,O215:O217,S215:S217)</f>
        <v>93</v>
      </c>
      <c r="AG216" s="281">
        <f>AE216-AF216</f>
        <v>-37</v>
      </c>
      <c r="AH216" s="451">
        <f>(Z216-AA216)*1000+(AD216)*100+AG216</f>
        <v>-3637</v>
      </c>
      <c r="AI216" s="452"/>
      <c r="AJ216" s="68"/>
      <c r="AK216" s="68"/>
      <c r="AL216" s="68"/>
      <c r="AM216" s="68"/>
      <c r="AN216" s="93"/>
      <c r="AO216" s="93"/>
      <c r="AP216" s="93"/>
      <c r="AQ216" s="93"/>
      <c r="AR216" s="68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</row>
    <row r="217" spans="1:77" ht="13.05" customHeight="1" x14ac:dyDescent="0.15">
      <c r="A217" s="513"/>
      <c r="B217" s="514"/>
      <c r="C217" s="115"/>
      <c r="D217" s="62" t="s">
        <v>255</v>
      </c>
      <c r="E217" s="252" t="str">
        <f>IF(S208="","",S208)</f>
        <v/>
      </c>
      <c r="F217" s="253" t="str">
        <f t="shared" si="51"/>
        <v/>
      </c>
      <c r="G217" s="254" t="str">
        <f>IF(Q208="","",Q208)</f>
        <v/>
      </c>
      <c r="H217" s="490" t="str">
        <f>IF(J214="","",J214)</f>
        <v/>
      </c>
      <c r="I217" s="267" t="str">
        <f>IF(S211="","",S211)</f>
        <v/>
      </c>
      <c r="J217" s="253" t="str">
        <f t="shared" si="53"/>
        <v/>
      </c>
      <c r="K217" s="254" t="str">
        <f>IF(Q211="","",Q211)</f>
        <v/>
      </c>
      <c r="L217" s="490" t="str">
        <f>IF(N214="","",N214)</f>
        <v/>
      </c>
      <c r="M217" s="267" t="str">
        <f>IF(S214="","",S214)</f>
        <v/>
      </c>
      <c r="N217" s="253" t="str">
        <f>IF(M217="","","-")</f>
        <v/>
      </c>
      <c r="O217" s="254" t="str">
        <f>IF(Q214="","",Q214)</f>
        <v/>
      </c>
      <c r="P217" s="490" t="str">
        <f>IF(R214="","",R214)</f>
        <v/>
      </c>
      <c r="Q217" s="476"/>
      <c r="R217" s="477"/>
      <c r="S217" s="477"/>
      <c r="T217" s="478"/>
      <c r="U217" s="2">
        <f>Z216</f>
        <v>0</v>
      </c>
      <c r="V217" s="22" t="s">
        <v>27</v>
      </c>
      <c r="W217" s="22">
        <f>AA216</f>
        <v>3</v>
      </c>
      <c r="X217" s="23" t="s">
        <v>28</v>
      </c>
      <c r="Y217" s="269"/>
      <c r="Z217" s="282"/>
      <c r="AA217" s="283"/>
      <c r="AB217" s="282"/>
      <c r="AC217" s="283"/>
      <c r="AD217" s="284"/>
      <c r="AE217" s="283"/>
      <c r="AF217" s="283"/>
      <c r="AG217" s="284"/>
      <c r="AH217" s="285"/>
      <c r="AI217" s="286"/>
      <c r="AJ217" s="68"/>
      <c r="AK217" s="68"/>
      <c r="AL217" s="68"/>
      <c r="AM217" s="68"/>
      <c r="AN217" s="93"/>
      <c r="AO217" s="93"/>
      <c r="AP217" s="93"/>
      <c r="AQ217" s="93"/>
      <c r="AR217" s="68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</row>
    <row r="218" spans="1:77" ht="13.05" customHeight="1" x14ac:dyDescent="0.2"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68"/>
      <c r="AK218" s="68"/>
      <c r="AL218" s="68"/>
      <c r="AM218" s="68"/>
      <c r="AN218" s="100"/>
      <c r="AO218" s="69"/>
      <c r="AP218" s="122"/>
      <c r="AQ218" s="122"/>
      <c r="AR218" s="122"/>
      <c r="AS218" s="122"/>
      <c r="AT218" s="122"/>
      <c r="AU218" s="122"/>
      <c r="AV218" s="122"/>
      <c r="AW218" s="122"/>
      <c r="AX218" s="122"/>
      <c r="AY218" s="122"/>
      <c r="AZ218" s="122"/>
      <c r="BA218" s="122"/>
      <c r="BB218" s="122"/>
      <c r="BC218" s="122"/>
      <c r="BD218" s="122"/>
      <c r="BE218" s="122"/>
      <c r="BF218" s="93"/>
      <c r="BG218" s="93"/>
      <c r="BH218" s="93"/>
      <c r="BI218" s="93"/>
      <c r="BJ218" s="68"/>
    </row>
    <row r="219" spans="1:77" ht="13.05" customHeight="1" x14ac:dyDescent="0.2"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</row>
    <row r="220" spans="1:77" ht="13.05" customHeight="1" x14ac:dyDescent="0.2">
      <c r="C220" s="39"/>
      <c r="D220" s="40"/>
      <c r="E220" s="40"/>
      <c r="F220" s="40"/>
      <c r="G220" s="40"/>
      <c r="H220" s="40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  <c r="AC220" s="79"/>
      <c r="AD220" s="79"/>
      <c r="AE220" s="79"/>
      <c r="AF220" s="79"/>
      <c r="AG220" s="79"/>
      <c r="AH220" s="79"/>
      <c r="AI220" s="7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</row>
    <row r="221" spans="1:77" ht="13.05" customHeight="1" x14ac:dyDescent="0.2">
      <c r="A221" s="58"/>
      <c r="B221" s="58"/>
      <c r="C221" s="58"/>
      <c r="D221" s="60"/>
      <c r="E221" s="60"/>
      <c r="F221" s="60"/>
      <c r="G221" s="60"/>
      <c r="H221" s="60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59"/>
      <c r="AK221" s="59"/>
      <c r="AL221" s="59"/>
      <c r="AM221" s="59"/>
      <c r="AN221" s="59"/>
      <c r="AO221" s="59"/>
      <c r="AP221" s="59"/>
      <c r="AQ221" s="59"/>
      <c r="AR221" s="59"/>
      <c r="AS221" s="59"/>
      <c r="AT221" s="59"/>
      <c r="AU221" s="58"/>
      <c r="AV221" s="58"/>
      <c r="AW221" s="58"/>
      <c r="AX221" s="58"/>
      <c r="AY221" s="58"/>
      <c r="AZ221" s="58"/>
      <c r="BA221" s="58"/>
      <c r="BB221" s="58"/>
      <c r="BC221" s="58"/>
      <c r="BD221" s="58"/>
      <c r="BE221" s="58"/>
      <c r="BF221" s="58"/>
      <c r="BG221" s="58"/>
      <c r="BH221" s="58"/>
      <c r="BI221" s="58"/>
      <c r="BJ221" s="58"/>
      <c r="BK221" s="58"/>
      <c r="BL221" s="58"/>
      <c r="BM221" s="58"/>
      <c r="BN221" s="58"/>
    </row>
    <row r="222" spans="1:77" ht="13.05" customHeight="1" x14ac:dyDescent="0.2">
      <c r="C222" s="515" t="s">
        <v>256</v>
      </c>
      <c r="D222" s="515"/>
      <c r="E222" s="102"/>
      <c r="F222" s="102"/>
      <c r="G222" s="102"/>
      <c r="H222" s="102"/>
      <c r="I222" s="516" t="s">
        <v>257</v>
      </c>
      <c r="J222" s="516"/>
      <c r="K222" s="516"/>
      <c r="L222" s="516"/>
      <c r="M222" s="516"/>
      <c r="N222" s="516"/>
      <c r="O222" s="516"/>
      <c r="P222" s="516"/>
      <c r="Q222" s="516"/>
      <c r="R222" s="516"/>
      <c r="S222" s="516"/>
      <c r="T222" s="516"/>
      <c r="U222" s="516"/>
      <c r="V222" s="516"/>
      <c r="W222" s="516"/>
      <c r="X222" s="516"/>
      <c r="Y222" s="516"/>
      <c r="Z222" s="516"/>
      <c r="AA222" s="516"/>
      <c r="AB222" s="516"/>
      <c r="AC222" s="516"/>
      <c r="AD222" s="516"/>
      <c r="AE222" s="516"/>
      <c r="AF222" s="516"/>
      <c r="AG222" s="516"/>
      <c r="AH222" s="516"/>
      <c r="AI222" s="516"/>
      <c r="AJ222" s="516"/>
      <c r="AK222" s="516"/>
      <c r="AL222" s="516"/>
      <c r="AM222" s="516"/>
      <c r="AN222" s="516"/>
      <c r="AO222" s="516"/>
      <c r="AP222" s="516"/>
      <c r="AQ222" s="516"/>
      <c r="AR222" s="516"/>
      <c r="AS222" s="516"/>
      <c r="AT222" s="516"/>
      <c r="AU222" s="516"/>
      <c r="AV222" s="516"/>
      <c r="AW222" s="516"/>
      <c r="AX222" s="516"/>
      <c r="AY222" s="516"/>
      <c r="AZ222" s="516"/>
      <c r="BA222" s="516"/>
    </row>
    <row r="223" spans="1:77" ht="13.05" customHeight="1" x14ac:dyDescent="0.2">
      <c r="C223" s="515"/>
      <c r="D223" s="515"/>
      <c r="E223" s="102"/>
      <c r="F223" s="102"/>
      <c r="G223" s="102"/>
      <c r="H223" s="102"/>
      <c r="I223" s="516"/>
      <c r="J223" s="516"/>
      <c r="K223" s="516"/>
      <c r="L223" s="516"/>
      <c r="M223" s="516"/>
      <c r="N223" s="516"/>
      <c r="O223" s="516"/>
      <c r="P223" s="516"/>
      <c r="Q223" s="516"/>
      <c r="R223" s="516"/>
      <c r="S223" s="516"/>
      <c r="T223" s="516"/>
      <c r="U223" s="516"/>
      <c r="V223" s="516"/>
      <c r="W223" s="516"/>
      <c r="X223" s="516"/>
      <c r="Y223" s="516"/>
      <c r="Z223" s="516"/>
      <c r="AA223" s="516"/>
      <c r="AB223" s="516"/>
      <c r="AC223" s="516"/>
      <c r="AD223" s="516"/>
      <c r="AE223" s="516"/>
      <c r="AF223" s="516"/>
      <c r="AG223" s="516"/>
      <c r="AH223" s="516"/>
      <c r="AI223" s="516"/>
      <c r="AJ223" s="516"/>
      <c r="AK223" s="516"/>
      <c r="AL223" s="516"/>
      <c r="AM223" s="516"/>
      <c r="AN223" s="516"/>
      <c r="AO223" s="516"/>
      <c r="AP223" s="516"/>
      <c r="AQ223" s="516"/>
      <c r="AR223" s="516"/>
      <c r="AS223" s="516"/>
      <c r="AT223" s="516"/>
      <c r="AU223" s="516"/>
      <c r="AV223" s="516"/>
      <c r="AW223" s="516"/>
      <c r="AX223" s="516"/>
      <c r="AY223" s="516"/>
      <c r="AZ223" s="516"/>
      <c r="BA223" s="516"/>
    </row>
    <row r="224" spans="1:77" ht="13.05" customHeight="1" x14ac:dyDescent="0.2">
      <c r="C224" s="515"/>
      <c r="D224" s="515"/>
      <c r="E224" s="102"/>
      <c r="F224" s="102"/>
      <c r="G224" s="102"/>
      <c r="H224" s="102"/>
      <c r="I224" s="516" t="s">
        <v>258</v>
      </c>
      <c r="J224" s="516"/>
      <c r="K224" s="516"/>
      <c r="L224" s="516"/>
      <c r="M224" s="516"/>
      <c r="N224" s="516"/>
      <c r="O224" s="516"/>
      <c r="P224" s="516"/>
      <c r="Q224" s="516"/>
      <c r="R224" s="516"/>
      <c r="S224" s="516"/>
      <c r="T224" s="516"/>
      <c r="U224" s="516"/>
      <c r="V224" s="516"/>
      <c r="W224" s="516"/>
      <c r="X224" s="516"/>
      <c r="Y224" s="516"/>
      <c r="Z224" s="516"/>
      <c r="AA224" s="516"/>
      <c r="AB224" s="516"/>
      <c r="AC224" s="516"/>
      <c r="AD224" s="516"/>
      <c r="AE224" s="516"/>
      <c r="AF224" s="516"/>
      <c r="AG224" s="516"/>
      <c r="AH224" s="516"/>
      <c r="AI224" s="516"/>
      <c r="AJ224" s="516"/>
      <c r="AK224" s="516"/>
      <c r="AL224" s="516"/>
      <c r="AM224" s="516"/>
      <c r="AN224" s="516"/>
      <c r="AO224" s="516"/>
      <c r="AP224" s="516"/>
      <c r="AQ224" s="516"/>
      <c r="AR224" s="516"/>
      <c r="AS224" s="516"/>
      <c r="AT224" s="516"/>
      <c r="AU224" s="516"/>
      <c r="AV224" s="516"/>
      <c r="AW224" s="516"/>
      <c r="AX224" s="516"/>
      <c r="AY224" s="516"/>
      <c r="AZ224" s="516"/>
      <c r="BA224" s="516"/>
    </row>
    <row r="225" spans="1:77" ht="13.05" customHeight="1" x14ac:dyDescent="0.2">
      <c r="C225" s="39"/>
      <c r="D225" s="40"/>
      <c r="E225" s="40"/>
      <c r="F225" s="40"/>
      <c r="G225" s="40"/>
      <c r="H225" s="40"/>
      <c r="I225" s="516"/>
      <c r="J225" s="516"/>
      <c r="K225" s="516"/>
      <c r="L225" s="516"/>
      <c r="M225" s="516"/>
      <c r="N225" s="516"/>
      <c r="O225" s="516"/>
      <c r="P225" s="516"/>
      <c r="Q225" s="516"/>
      <c r="R225" s="516"/>
      <c r="S225" s="516"/>
      <c r="T225" s="516"/>
      <c r="U225" s="516"/>
      <c r="V225" s="516"/>
      <c r="W225" s="516"/>
      <c r="X225" s="516"/>
      <c r="Y225" s="516"/>
      <c r="Z225" s="516"/>
      <c r="AA225" s="516"/>
      <c r="AB225" s="516"/>
      <c r="AC225" s="516"/>
      <c r="AD225" s="516"/>
      <c r="AE225" s="516"/>
      <c r="AF225" s="516"/>
      <c r="AG225" s="516"/>
      <c r="AH225" s="516"/>
      <c r="AI225" s="516"/>
      <c r="AJ225" s="516"/>
      <c r="AK225" s="516"/>
      <c r="AL225" s="516"/>
      <c r="AM225" s="516"/>
      <c r="AN225" s="516"/>
      <c r="AO225" s="516"/>
      <c r="AP225" s="516"/>
      <c r="AQ225" s="516"/>
      <c r="AR225" s="516"/>
      <c r="AS225" s="516"/>
      <c r="AT225" s="516"/>
      <c r="AU225" s="516"/>
      <c r="AV225" s="516"/>
      <c r="AW225" s="516"/>
      <c r="AX225" s="516"/>
      <c r="AY225" s="516"/>
      <c r="AZ225" s="516"/>
      <c r="BA225" s="516"/>
    </row>
    <row r="226" spans="1:77" ht="13.05" customHeight="1" x14ac:dyDescent="0.2">
      <c r="C226" s="40"/>
      <c r="D226" s="40"/>
      <c r="E226" s="40"/>
      <c r="F226" s="40"/>
      <c r="G226" s="40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9"/>
      <c r="S226" s="79"/>
      <c r="T226" s="79"/>
      <c r="U226" s="79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BI226" s="36"/>
      <c r="BY226" s="38"/>
    </row>
    <row r="227" spans="1:77" ht="13.05" customHeight="1" x14ac:dyDescent="0.2">
      <c r="C227" s="143" t="s">
        <v>252</v>
      </c>
      <c r="D227" s="144" t="s">
        <v>253</v>
      </c>
      <c r="E227" s="145"/>
      <c r="F227" s="145"/>
      <c r="G227" s="389"/>
      <c r="H227" s="298"/>
      <c r="I227" s="303"/>
      <c r="J227" s="570" t="s">
        <v>249</v>
      </c>
      <c r="K227" s="571"/>
      <c r="L227" s="571"/>
      <c r="M227" s="571"/>
      <c r="N227" s="571"/>
      <c r="O227" s="572" t="s">
        <v>153</v>
      </c>
      <c r="P227" s="572"/>
      <c r="Q227" s="572"/>
      <c r="R227" s="572"/>
      <c r="S227" s="572"/>
      <c r="T227" s="573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N227" s="128" t="s">
        <v>259</v>
      </c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</row>
    <row r="228" spans="1:77" ht="13.05" customHeight="1" x14ac:dyDescent="0.2">
      <c r="C228" s="146" t="s">
        <v>254</v>
      </c>
      <c r="D228" s="147" t="s">
        <v>253</v>
      </c>
      <c r="E228" s="148"/>
      <c r="F228" s="299">
        <v>10</v>
      </c>
      <c r="G228" s="300" t="s">
        <v>260</v>
      </c>
      <c r="H228" s="301">
        <v>15</v>
      </c>
      <c r="I228" s="304"/>
      <c r="J228" s="563" t="s">
        <v>307</v>
      </c>
      <c r="K228" s="564"/>
      <c r="L228" s="564"/>
      <c r="M228" s="564"/>
      <c r="N228" s="564"/>
      <c r="O228" s="565" t="s">
        <v>74</v>
      </c>
      <c r="P228" s="565"/>
      <c r="Q228" s="565"/>
      <c r="R228" s="565"/>
      <c r="S228" s="565"/>
      <c r="T228" s="56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N228" s="338" t="s">
        <v>249</v>
      </c>
      <c r="AO228" s="406" t="str">
        <f>O227</f>
        <v>TIE</v>
      </c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</row>
    <row r="229" spans="1:77" ht="13.05" customHeight="1" x14ac:dyDescent="0.2">
      <c r="C229" s="149"/>
      <c r="D229" s="150" t="s">
        <v>255</v>
      </c>
      <c r="E229" s="145"/>
      <c r="F229" s="301">
        <v>14</v>
      </c>
      <c r="G229" s="301" t="s">
        <v>260</v>
      </c>
      <c r="H229" s="301">
        <v>16</v>
      </c>
      <c r="I229" s="155"/>
      <c r="J229" s="567" t="s">
        <v>306</v>
      </c>
      <c r="K229" s="568"/>
      <c r="L229" s="568"/>
      <c r="M229" s="568"/>
      <c r="N229" s="568"/>
      <c r="O229" s="568" t="s">
        <v>156</v>
      </c>
      <c r="P229" s="568"/>
      <c r="Q229" s="568"/>
      <c r="R229" s="568"/>
      <c r="S229" s="568"/>
      <c r="T229" s="56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N229" s="407" t="s">
        <v>308</v>
      </c>
      <c r="AO229" s="405" t="str">
        <f>O228</f>
        <v>OCEANS</v>
      </c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</row>
    <row r="230" spans="1:77" ht="13.05" customHeight="1" x14ac:dyDescent="0.2">
      <c r="C230" s="40"/>
      <c r="D230" s="40"/>
      <c r="E230" s="40"/>
      <c r="F230" s="40"/>
      <c r="G230" s="40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9"/>
      <c r="S230" s="79"/>
      <c r="T230" s="79"/>
      <c r="U230" s="79"/>
      <c r="V230" s="82"/>
      <c r="W230" s="82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39"/>
      <c r="AK230" s="39"/>
      <c r="AL230" s="39"/>
      <c r="AM230" s="39"/>
      <c r="AN230" s="86" t="s">
        <v>261</v>
      </c>
      <c r="AO230" s="39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</row>
    <row r="231" spans="1:77" ht="13.05" customHeight="1" x14ac:dyDescent="0.2">
      <c r="C231" s="39"/>
      <c r="D231" s="40"/>
      <c r="E231" s="40"/>
      <c r="F231" s="40"/>
      <c r="G231" s="40"/>
      <c r="H231" s="40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  <c r="AC231" s="79"/>
      <c r="AD231" s="79"/>
      <c r="AE231" s="79"/>
      <c r="AF231" s="79"/>
      <c r="AG231" s="79"/>
      <c r="AH231" s="79"/>
      <c r="AI231" s="79"/>
      <c r="AJ231" s="39"/>
      <c r="AK231" s="39"/>
      <c r="AL231" s="39"/>
      <c r="AM231" s="39"/>
      <c r="AN231" s="408" t="str">
        <f>C227</f>
        <v>有村結由</v>
      </c>
      <c r="AO231" s="360" t="str">
        <f>D227</f>
        <v>すもも飛行船</v>
      </c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</row>
    <row r="232" spans="1:77" ht="13.05" customHeight="1" x14ac:dyDescent="0.2">
      <c r="C232" s="39"/>
      <c r="D232" s="40"/>
      <c r="E232" s="40"/>
      <c r="F232" s="40"/>
      <c r="G232" s="40"/>
      <c r="H232" s="40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  <c r="AC232" s="79"/>
      <c r="AD232" s="79"/>
      <c r="AE232" s="79"/>
      <c r="AF232" s="79"/>
      <c r="AG232" s="79"/>
      <c r="AH232" s="79"/>
      <c r="AI232" s="79"/>
      <c r="AJ232" s="39"/>
      <c r="AK232" s="39"/>
      <c r="AL232" s="39"/>
      <c r="AM232" s="39"/>
      <c r="AN232" s="409" t="str">
        <f>C228</f>
        <v>佐竹みちる</v>
      </c>
      <c r="AO232" s="390" t="str">
        <f>D228</f>
        <v>すもも飛行船</v>
      </c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</row>
    <row r="233" spans="1:77" ht="13.05" customHeight="1" x14ac:dyDescent="0.2">
      <c r="C233" s="39"/>
      <c r="D233" s="40"/>
      <c r="E233" s="40"/>
      <c r="F233" s="40"/>
      <c r="G233" s="40"/>
      <c r="H233" s="40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  <c r="AC233" s="79"/>
      <c r="AD233" s="79"/>
      <c r="AE233" s="79"/>
      <c r="AF233" s="79"/>
      <c r="AG233" s="79"/>
      <c r="AH233" s="79"/>
      <c r="AI233" s="7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</row>
    <row r="234" spans="1:77" ht="13.05" customHeight="1" x14ac:dyDescent="0.2">
      <c r="C234" s="39"/>
      <c r="D234" s="40"/>
      <c r="E234" s="40"/>
      <c r="F234" s="40"/>
      <c r="G234" s="40"/>
      <c r="H234" s="40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  <c r="AC234" s="79"/>
      <c r="AD234" s="79"/>
      <c r="AE234" s="79"/>
      <c r="AF234" s="79"/>
      <c r="AG234" s="79"/>
      <c r="AH234" s="79"/>
      <c r="AI234" s="7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</row>
    <row r="235" spans="1:77" ht="13.05" customHeight="1" x14ac:dyDescent="0.2">
      <c r="C235" s="39"/>
      <c r="D235" s="40"/>
      <c r="E235" s="40"/>
      <c r="F235" s="40"/>
      <c r="G235" s="40"/>
      <c r="H235" s="40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  <c r="AC235" s="79"/>
      <c r="AD235" s="79"/>
      <c r="AE235" s="79"/>
      <c r="AF235" s="79"/>
      <c r="AG235" s="79"/>
      <c r="AH235" s="79"/>
      <c r="AI235" s="7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</row>
    <row r="236" spans="1:77" ht="13.05" customHeight="1" x14ac:dyDescent="0.2">
      <c r="A236" s="58"/>
      <c r="B236" s="58"/>
      <c r="C236" s="59"/>
      <c r="D236" s="60"/>
      <c r="E236" s="60"/>
      <c r="F236" s="60"/>
      <c r="G236" s="60"/>
      <c r="H236" s="60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59"/>
      <c r="AK236" s="59"/>
      <c r="AL236" s="59"/>
      <c r="AM236" s="59"/>
      <c r="AN236" s="59"/>
      <c r="AO236" s="59"/>
      <c r="AP236" s="59"/>
      <c r="AQ236" s="59"/>
      <c r="AR236" s="59"/>
      <c r="AS236" s="59"/>
      <c r="AT236" s="59"/>
      <c r="AU236" s="58"/>
      <c r="AV236" s="58"/>
      <c r="AW236" s="58"/>
      <c r="AX236" s="58"/>
      <c r="AY236" s="58"/>
      <c r="AZ236" s="58"/>
      <c r="BA236" s="58"/>
      <c r="BB236" s="58"/>
      <c r="BC236" s="58"/>
      <c r="BD236" s="58"/>
      <c r="BE236" s="58"/>
      <c r="BF236" s="58"/>
      <c r="BG236" s="58"/>
      <c r="BH236" s="58"/>
      <c r="BI236" s="58"/>
      <c r="BJ236" s="58"/>
      <c r="BK236" s="58"/>
      <c r="BL236" s="58"/>
      <c r="BM236" s="58"/>
      <c r="BN236" s="58"/>
    </row>
    <row r="237" spans="1:77" ht="13.05" customHeight="1" x14ac:dyDescent="0.2">
      <c r="B237" s="36"/>
      <c r="C237" s="410" t="s">
        <v>262</v>
      </c>
      <c r="D237" s="410"/>
      <c r="E237" s="410"/>
      <c r="F237" s="410"/>
      <c r="G237" s="410"/>
      <c r="H237" s="410"/>
      <c r="I237" s="410"/>
      <c r="J237" s="410"/>
      <c r="K237" s="410"/>
      <c r="L237" s="410"/>
      <c r="M237" s="410"/>
      <c r="N237" s="410"/>
      <c r="O237" s="410"/>
      <c r="P237" s="410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0"/>
      <c r="AK237" s="80"/>
      <c r="AL237" s="80"/>
      <c r="AM237" s="80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</row>
    <row r="238" spans="1:77" ht="13.05" customHeight="1" x14ac:dyDescent="0.2">
      <c r="B238" s="36"/>
      <c r="C238" s="410"/>
      <c r="D238" s="410"/>
      <c r="E238" s="410"/>
      <c r="F238" s="410"/>
      <c r="G238" s="410"/>
      <c r="H238" s="410"/>
      <c r="I238" s="410"/>
      <c r="J238" s="410"/>
      <c r="K238" s="410"/>
      <c r="L238" s="410"/>
      <c r="M238" s="410"/>
      <c r="N238" s="410"/>
      <c r="O238" s="410"/>
      <c r="P238" s="410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133"/>
      <c r="AK238" s="80"/>
      <c r="AL238" s="80"/>
      <c r="AM238" s="80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</row>
    <row r="239" spans="1:77" ht="13.05" customHeight="1" x14ac:dyDescent="0.2">
      <c r="B239" s="36"/>
      <c r="C239" s="410"/>
      <c r="D239" s="410"/>
      <c r="E239" s="410"/>
      <c r="F239" s="410"/>
      <c r="G239" s="410"/>
      <c r="H239" s="410"/>
      <c r="I239" s="410"/>
      <c r="J239" s="410"/>
      <c r="K239" s="410"/>
      <c r="L239" s="410"/>
      <c r="M239" s="410"/>
      <c r="N239" s="410"/>
      <c r="O239" s="410"/>
      <c r="P239" s="410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  <c r="AG239" s="157"/>
      <c r="AH239" s="157"/>
      <c r="AI239" s="157"/>
      <c r="AJ239" s="133"/>
      <c r="AK239" s="80"/>
      <c r="AL239" s="80"/>
      <c r="AM239" s="80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</row>
    <row r="240" spans="1:77" ht="13.05" customHeight="1" x14ac:dyDescent="0.2">
      <c r="C240" s="39"/>
      <c r="D240" s="40"/>
      <c r="E240" s="40"/>
      <c r="F240" s="40"/>
      <c r="G240" s="40"/>
      <c r="H240" s="40"/>
      <c r="I240" s="77"/>
      <c r="J240" s="77"/>
      <c r="K240" s="77"/>
      <c r="L240" s="77"/>
      <c r="M240" s="156"/>
      <c r="N240" s="156"/>
      <c r="O240" s="156"/>
      <c r="P240" s="156"/>
      <c r="Q240" s="156"/>
      <c r="R240" s="156"/>
      <c r="S240" s="156"/>
      <c r="T240" s="156"/>
      <c r="U240" s="158"/>
      <c r="V240" s="158"/>
      <c r="W240" s="158"/>
      <c r="X240" s="158"/>
      <c r="Y240" s="158"/>
      <c r="Z240" s="158"/>
      <c r="AA240" s="158"/>
      <c r="AB240" s="158"/>
      <c r="AC240" s="158"/>
      <c r="AD240" s="158"/>
      <c r="AE240" s="158"/>
      <c r="AF240" s="158"/>
      <c r="AG240" s="158"/>
      <c r="AH240" s="158"/>
      <c r="AI240" s="158"/>
      <c r="AJ240" s="39"/>
      <c r="AK240" s="39"/>
      <c r="AL240" s="39"/>
      <c r="AM240" s="39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</row>
    <row r="241" spans="1:77" ht="13.05" customHeight="1" x14ac:dyDescent="0.15">
      <c r="A241" s="61"/>
      <c r="B241" s="61"/>
      <c r="C241" s="457" t="s">
        <v>263</v>
      </c>
      <c r="D241" s="458"/>
      <c r="E241" s="491" t="str">
        <f>C243</f>
        <v>三瀬眞紀</v>
      </c>
      <c r="F241" s="492"/>
      <c r="G241" s="492"/>
      <c r="H241" s="493"/>
      <c r="I241" s="494" t="str">
        <f>C246</f>
        <v>莖田真子</v>
      </c>
      <c r="J241" s="492"/>
      <c r="K241" s="492"/>
      <c r="L241" s="493"/>
      <c r="M241" s="494" t="str">
        <f>C249</f>
        <v>楠　涼子</v>
      </c>
      <c r="N241" s="492"/>
      <c r="O241" s="492"/>
      <c r="P241" s="493"/>
      <c r="Q241" s="494" t="str">
        <f>C252</f>
        <v>大澤基江</v>
      </c>
      <c r="R241" s="492"/>
      <c r="S241" s="492"/>
      <c r="T241" s="493"/>
      <c r="U241" s="494" t="str">
        <f>C255</f>
        <v>眞部里咲</v>
      </c>
      <c r="V241" s="492"/>
      <c r="W241" s="492"/>
      <c r="X241" s="493"/>
      <c r="Y241" s="496" t="s">
        <v>22</v>
      </c>
      <c r="Z241" s="497"/>
      <c r="AA241" s="497"/>
      <c r="AB241" s="498"/>
      <c r="AC241" s="312"/>
      <c r="AD241" s="517" t="s">
        <v>23</v>
      </c>
      <c r="AE241" s="518"/>
      <c r="AF241" s="499" t="s">
        <v>24</v>
      </c>
      <c r="AG241" s="501"/>
      <c r="AH241" s="500"/>
      <c r="AI241" s="502" t="s">
        <v>25</v>
      </c>
      <c r="AJ241" s="503"/>
      <c r="AK241" s="504"/>
      <c r="AL241" s="323"/>
      <c r="AM241" s="323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</row>
    <row r="242" spans="1:77" ht="13.05" customHeight="1" x14ac:dyDescent="0.15">
      <c r="A242" s="61"/>
      <c r="B242" s="61"/>
      <c r="C242" s="459"/>
      <c r="D242" s="460"/>
      <c r="E242" s="461" t="str">
        <f>C244</f>
        <v>竹内みゆき</v>
      </c>
      <c r="F242" s="462"/>
      <c r="G242" s="462"/>
      <c r="H242" s="463"/>
      <c r="I242" s="464" t="str">
        <f>C247</f>
        <v>井出彩波</v>
      </c>
      <c r="J242" s="462"/>
      <c r="K242" s="462"/>
      <c r="L242" s="463"/>
      <c r="M242" s="464" t="str">
        <f>C250</f>
        <v>寺川幸子</v>
      </c>
      <c r="N242" s="462"/>
      <c r="O242" s="462"/>
      <c r="P242" s="463"/>
      <c r="Q242" s="464" t="str">
        <f>C253</f>
        <v>石田牧子</v>
      </c>
      <c r="R242" s="462"/>
      <c r="S242" s="462"/>
      <c r="T242" s="463"/>
      <c r="U242" s="464" t="str">
        <f>C256</f>
        <v>臼田夢乃</v>
      </c>
      <c r="V242" s="462"/>
      <c r="W242" s="462"/>
      <c r="X242" s="463"/>
      <c r="Y242" s="508" t="s">
        <v>26</v>
      </c>
      <c r="Z242" s="509"/>
      <c r="AA242" s="509"/>
      <c r="AB242" s="510"/>
      <c r="AC242" s="312"/>
      <c r="AD242" s="270" t="s">
        <v>27</v>
      </c>
      <c r="AE242" s="272" t="s">
        <v>28</v>
      </c>
      <c r="AF242" s="270" t="s">
        <v>29</v>
      </c>
      <c r="AG242" s="272" t="s">
        <v>30</v>
      </c>
      <c r="AH242" s="271" t="s">
        <v>31</v>
      </c>
      <c r="AI242" s="272" t="s">
        <v>29</v>
      </c>
      <c r="AJ242" s="272" t="s">
        <v>30</v>
      </c>
      <c r="AK242" s="271" t="s">
        <v>31</v>
      </c>
      <c r="AL242" s="323"/>
      <c r="AM242" s="323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</row>
    <row r="243" spans="1:77" ht="13.05" customHeight="1" x14ac:dyDescent="0.15">
      <c r="A243" s="63"/>
      <c r="B243" s="63"/>
      <c r="C243" s="103" t="s">
        <v>264</v>
      </c>
      <c r="D243" s="111" t="s">
        <v>160</v>
      </c>
      <c r="E243" s="479"/>
      <c r="F243" s="480"/>
      <c r="G243" s="480"/>
      <c r="H243" s="481"/>
      <c r="I243" s="305">
        <v>9</v>
      </c>
      <c r="J243" s="246" t="str">
        <f>IF(I243="","","-")</f>
        <v>-</v>
      </c>
      <c r="K243" s="306">
        <v>15</v>
      </c>
      <c r="L243" s="484" t="str">
        <f>IF(I243&lt;&gt;"",IF(I243&gt;K243,IF(I244&gt;K244,"○",IF(I245&gt;K245,"○","×")),IF(I244&gt;K244,IF(I245&gt;K245,"○","×"),"×")),"")</f>
        <v>○</v>
      </c>
      <c r="M243" s="305">
        <v>15</v>
      </c>
      <c r="N243" s="250" t="str">
        <f>IF(M243="","","-")</f>
        <v>-</v>
      </c>
      <c r="O243" s="307">
        <v>8</v>
      </c>
      <c r="P243" s="484" t="str">
        <f>IF(M243&lt;&gt;"",IF(M243&gt;O243,IF(M244&gt;O244,"○",IF(M245&gt;O245,"○","×")),IF(M244&gt;O244,IF(M245&gt;O245,"○","×"),"×")),"")</f>
        <v>○</v>
      </c>
      <c r="Q243" s="305">
        <v>15</v>
      </c>
      <c r="R243" s="258" t="str">
        <f t="shared" ref="R243:R251" si="54">IF(Q243="","","-")</f>
        <v>-</v>
      </c>
      <c r="S243" s="307">
        <v>9</v>
      </c>
      <c r="T243" s="484" t="str">
        <f>IF(Q243&lt;&gt;"",IF(Q243&gt;S243,IF(Q244&gt;S244,"○",IF(Q245&gt;S245,"○","×")),IF(Q244&gt;S244,IF(Q245&gt;S245,"○","×"),"×")),"")</f>
        <v>○</v>
      </c>
      <c r="U243" s="305">
        <v>9</v>
      </c>
      <c r="V243" s="258" t="str">
        <f t="shared" ref="V243:V254" si="55">IF(U243="","","-")</f>
        <v>-</v>
      </c>
      <c r="W243" s="307">
        <v>15</v>
      </c>
      <c r="X243" s="546" t="str">
        <f>IF(U243&lt;&gt;"",IF(U243&gt;W243,IF(U244&gt;W244,"○",IF(U245&gt;W245,"○","×")),IF(U244&gt;W244,IF(U245&gt;W245,"○","×"),"×")),"")</f>
        <v>×</v>
      </c>
      <c r="Y243" s="431">
        <f>RANK(AL244,AL243:AL256)</f>
        <v>2</v>
      </c>
      <c r="Z243" s="432"/>
      <c r="AA243" s="432"/>
      <c r="AB243" s="433"/>
      <c r="AC243" s="312"/>
      <c r="AD243" s="313"/>
      <c r="AE243" s="314"/>
      <c r="AF243" s="315"/>
      <c r="AG243" s="324"/>
      <c r="AH243" s="325"/>
      <c r="AI243" s="314"/>
      <c r="AJ243" s="314"/>
      <c r="AK243" s="325"/>
      <c r="AL243" s="326"/>
      <c r="AM243" s="326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</row>
    <row r="244" spans="1:77" ht="13.05" customHeight="1" x14ac:dyDescent="0.15">
      <c r="A244" s="63"/>
      <c r="B244" s="63"/>
      <c r="C244" s="103" t="s">
        <v>265</v>
      </c>
      <c r="D244" s="111" t="s">
        <v>160</v>
      </c>
      <c r="E244" s="482"/>
      <c r="F244" s="469"/>
      <c r="G244" s="469"/>
      <c r="H244" s="470"/>
      <c r="I244" s="305">
        <v>15</v>
      </c>
      <c r="J244" s="246" t="str">
        <f>IF(I244="","","-")</f>
        <v>-</v>
      </c>
      <c r="K244" s="306">
        <v>4</v>
      </c>
      <c r="L244" s="485"/>
      <c r="M244" s="305">
        <v>15</v>
      </c>
      <c r="N244" s="246" t="str">
        <f>IF(M244="","","-")</f>
        <v>-</v>
      </c>
      <c r="O244" s="306">
        <v>8</v>
      </c>
      <c r="P244" s="485"/>
      <c r="Q244" s="305">
        <v>15</v>
      </c>
      <c r="R244" s="246" t="str">
        <f t="shared" si="54"/>
        <v>-</v>
      </c>
      <c r="S244" s="306">
        <v>8</v>
      </c>
      <c r="T244" s="485"/>
      <c r="U244" s="305">
        <v>15</v>
      </c>
      <c r="V244" s="246" t="str">
        <f t="shared" si="55"/>
        <v>-</v>
      </c>
      <c r="W244" s="306">
        <v>9</v>
      </c>
      <c r="X244" s="511"/>
      <c r="Y244" s="434"/>
      <c r="Z244" s="435"/>
      <c r="AA244" s="435"/>
      <c r="AB244" s="436"/>
      <c r="AC244" s="312"/>
      <c r="AD244" s="313">
        <f>COUNTIF(E243:X245,"○")</f>
        <v>3</v>
      </c>
      <c r="AE244" s="314">
        <f>COUNTIF(E243:X245,"×")</f>
        <v>1</v>
      </c>
      <c r="AF244" s="315">
        <f>(IF((E243&gt;G243),1,0))+(IF((E244&gt;G244),1,0))+(IF((E245&gt;G245),1,0))+(IF((I243&gt;K243),1,0))+(IF((I244&gt;K244),1,0))+(IF((I245&gt;K245),1,0))+(IF((M243&gt;O243),1,0))+(IF((M244&gt;O244),1,0))+(IF((M245&gt;O245),1,0))+(IF((Q243&gt;S243),1,0))+(IF((Q244&gt;S244),1,0))+(IF((Q245&gt;S245),1,0))+(IF((U243&gt;W243),1,0))+(IF((U244&gt;W244),1,0))+(IF((U245&gt;W245),1,0))</f>
        <v>7</v>
      </c>
      <c r="AG244" s="324">
        <f>(IF((E243&lt;G243),1,0))+(IF((E244&lt;G244),1,0))+(IF((E245&lt;G245),1,0))+(IF((I243&lt;K243),1,0))+(IF((I244&lt;K244),1,0))+(IF((I245&lt;K245),1,0))+(IF((M243&lt;O243),1,0))+(IF((M244&lt;O244),1,0))+(IF((M245&lt;O245),1,0))+(IF((Q243&lt;S243),1,0))+(IF((Q244&lt;S244),1,0))+(IF((Q245&lt;S245),1,0))+(IF((U243&lt;W243),1,0))+(IF((U244&lt;W244),1,0))+(IF((U245&lt;W245),1,0))</f>
        <v>3</v>
      </c>
      <c r="AH244" s="327">
        <f>AF244-AG244</f>
        <v>4</v>
      </c>
      <c r="AI244" s="314">
        <f>SUM(E243:E245,I243:I245,M243:M245,Q243:Q245,U243:U245)</f>
        <v>132</v>
      </c>
      <c r="AJ244" s="314">
        <f>SUM(G243:G245,K243:K245,O243:O245,S243:S245,W243:W245)</f>
        <v>102</v>
      </c>
      <c r="AK244" s="325">
        <f>AI244-AJ244</f>
        <v>30</v>
      </c>
      <c r="AL244" s="561">
        <f>(AD244-AE244)*1000+(AH244)*100+AK244</f>
        <v>2430</v>
      </c>
      <c r="AM244" s="562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</row>
    <row r="245" spans="1:77" ht="13.05" customHeight="1" x14ac:dyDescent="0.15">
      <c r="A245" s="68"/>
      <c r="B245" s="68"/>
      <c r="C245" s="105"/>
      <c r="D245" s="109" t="s">
        <v>49</v>
      </c>
      <c r="E245" s="483"/>
      <c r="F245" s="472"/>
      <c r="G245" s="472"/>
      <c r="H245" s="473"/>
      <c r="I245" s="308">
        <v>15</v>
      </c>
      <c r="J245" s="246" t="str">
        <f>IF(I245="","","-")</f>
        <v>-</v>
      </c>
      <c r="K245" s="309">
        <v>11</v>
      </c>
      <c r="L245" s="487"/>
      <c r="M245" s="308"/>
      <c r="N245" s="251"/>
      <c r="O245" s="309"/>
      <c r="P245" s="485"/>
      <c r="Q245" s="305"/>
      <c r="R245" s="246" t="str">
        <f t="shared" si="54"/>
        <v/>
      </c>
      <c r="S245" s="306"/>
      <c r="T245" s="485"/>
      <c r="U245" s="305">
        <v>9</v>
      </c>
      <c r="V245" s="246" t="str">
        <f t="shared" si="55"/>
        <v>-</v>
      </c>
      <c r="W245" s="306">
        <v>15</v>
      </c>
      <c r="X245" s="511"/>
      <c r="Y245" s="1">
        <f>AD244</f>
        <v>3</v>
      </c>
      <c r="Z245" s="12" t="s">
        <v>27</v>
      </c>
      <c r="AA245" s="12">
        <f>AE244</f>
        <v>1</v>
      </c>
      <c r="AB245" s="13" t="s">
        <v>28</v>
      </c>
      <c r="AC245" s="312"/>
      <c r="AD245" s="313"/>
      <c r="AE245" s="314"/>
      <c r="AF245" s="315"/>
      <c r="AG245" s="324"/>
      <c r="AH245" s="325"/>
      <c r="AI245" s="314"/>
      <c r="AJ245" s="314"/>
      <c r="AK245" s="325"/>
      <c r="AL245" s="328"/>
      <c r="AM245" s="209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</row>
    <row r="246" spans="1:77" ht="13.05" customHeight="1" x14ac:dyDescent="0.2">
      <c r="A246" s="63"/>
      <c r="B246" s="63"/>
      <c r="C246" s="103" t="s">
        <v>266</v>
      </c>
      <c r="D246" s="151" t="s">
        <v>92</v>
      </c>
      <c r="E246" s="245">
        <f>IF(K243="","",K243)</f>
        <v>15</v>
      </c>
      <c r="F246" s="246" t="str">
        <f t="shared" ref="F246:F257" si="56">IF(E246="","","-")</f>
        <v>-</v>
      </c>
      <c r="G246" s="247">
        <f>IF(I243="","",I243)</f>
        <v>9</v>
      </c>
      <c r="H246" s="488" t="str">
        <f>IF(L243="","",IF(L243="○","×",IF(L243="×","○")))</f>
        <v>×</v>
      </c>
      <c r="I246" s="465"/>
      <c r="J246" s="466"/>
      <c r="K246" s="466"/>
      <c r="L246" s="467"/>
      <c r="M246" s="305">
        <v>9</v>
      </c>
      <c r="N246" s="250" t="str">
        <f>IF(M246="","","-")</f>
        <v>-</v>
      </c>
      <c r="O246" s="306">
        <v>15</v>
      </c>
      <c r="P246" s="486" t="str">
        <f>IF(M246&lt;&gt;"",IF(M246&gt;O246,IF(M247&gt;O247,"○",IF(M248&gt;O248,"○","×")),IF(M247&gt;O247,IF(M248&gt;O248,"○","×"),"×")),"")</f>
        <v>○</v>
      </c>
      <c r="Q246" s="310">
        <v>11</v>
      </c>
      <c r="R246" s="250" t="str">
        <f t="shared" si="54"/>
        <v>-</v>
      </c>
      <c r="S246" s="311">
        <v>15</v>
      </c>
      <c r="T246" s="486" t="str">
        <f>IF(Q246&lt;&gt;"",IF(Q246&gt;S246,IF(Q247&gt;S247,"○",IF(Q248&gt;S248,"○","×")),IF(Q247&gt;S247,IF(Q248&gt;S248,"○","×"),"×")),"")</f>
        <v>○</v>
      </c>
      <c r="U246" s="310">
        <v>15</v>
      </c>
      <c r="V246" s="250" t="str">
        <f t="shared" si="55"/>
        <v>-</v>
      </c>
      <c r="W246" s="311">
        <v>11</v>
      </c>
      <c r="X246" s="547" t="str">
        <f>IF(U246&lt;&gt;"",IF(U246&gt;W246,IF(U247&gt;W247,"○",IF(U248&gt;W248,"○","×")),IF(U247&gt;W247,IF(U248&gt;W248,"○","×"),"×")),"")</f>
        <v>×</v>
      </c>
      <c r="Y246" s="431">
        <f>RANK(AL247,AL243:AL256)</f>
        <v>3</v>
      </c>
      <c r="Z246" s="432"/>
      <c r="AA246" s="432"/>
      <c r="AB246" s="433"/>
      <c r="AC246" s="312"/>
      <c r="AD246" s="316"/>
      <c r="AE246" s="317"/>
      <c r="AF246" s="318"/>
      <c r="AG246" s="329"/>
      <c r="AH246" s="330"/>
      <c r="AI246" s="317"/>
      <c r="AJ246" s="317"/>
      <c r="AK246" s="330"/>
      <c r="AL246" s="328"/>
      <c r="AM246" s="209"/>
      <c r="AN246" s="128" t="s">
        <v>267</v>
      </c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</row>
    <row r="247" spans="1:77" ht="13.05" customHeight="1" x14ac:dyDescent="0.15">
      <c r="A247" s="63"/>
      <c r="B247" s="63"/>
      <c r="C247" s="103" t="s">
        <v>268</v>
      </c>
      <c r="D247" s="139" t="s">
        <v>92</v>
      </c>
      <c r="E247" s="245">
        <f>IF(K244="","",K244)</f>
        <v>4</v>
      </c>
      <c r="F247" s="246" t="str">
        <f t="shared" si="56"/>
        <v>-</v>
      </c>
      <c r="G247" s="247">
        <f>IF(I244="","",I244)</f>
        <v>15</v>
      </c>
      <c r="H247" s="489" t="str">
        <f>IF(J244="","",J244)</f>
        <v>-</v>
      </c>
      <c r="I247" s="468"/>
      <c r="J247" s="469"/>
      <c r="K247" s="469"/>
      <c r="L247" s="470"/>
      <c r="M247" s="305">
        <v>15</v>
      </c>
      <c r="N247" s="246" t="str">
        <f>IF(M247="","","-")</f>
        <v>-</v>
      </c>
      <c r="O247" s="306">
        <v>11</v>
      </c>
      <c r="P247" s="485"/>
      <c r="Q247" s="305">
        <v>15</v>
      </c>
      <c r="R247" s="246" t="str">
        <f t="shared" si="54"/>
        <v>-</v>
      </c>
      <c r="S247" s="306">
        <v>13</v>
      </c>
      <c r="T247" s="485"/>
      <c r="U247" s="305">
        <v>12</v>
      </c>
      <c r="V247" s="246" t="str">
        <f t="shared" si="55"/>
        <v>-</v>
      </c>
      <c r="W247" s="306">
        <v>15</v>
      </c>
      <c r="X247" s="511"/>
      <c r="Y247" s="434"/>
      <c r="Z247" s="435"/>
      <c r="AA247" s="435"/>
      <c r="AB247" s="436"/>
      <c r="AC247" s="312"/>
      <c r="AD247" s="313">
        <f>COUNTIF(E246:X248,"○")</f>
        <v>2</v>
      </c>
      <c r="AE247" s="314">
        <f>COUNTIF(E246:X248,"×")</f>
        <v>2</v>
      </c>
      <c r="AF247" s="315">
        <f>(IF((E246&gt;G246),1,0))+(IF((E247&gt;G247),1,0))+(IF((E248&gt;G248),1,0))+(IF((I246&gt;K246),1,0))+(IF((I247&gt;K247),1,0))+(IF((I248&gt;K248),1,0))+(IF((M246&gt;O246),1,0))+(IF((M247&gt;O247),1,0))+(IF((M248&gt;O248),1,0))+(IF((Q246&gt;S246),1,0))+(IF((Q247&gt;S247),1,0))+(IF((Q248&gt;S248),1,0))+(IF((U246&gt;W246),1,0))+(IF((U247&gt;W247),1,0))+(IF((U248&gt;W248),1,0))</f>
        <v>6</v>
      </c>
      <c r="AG247" s="324">
        <f>(IF((E246&lt;G246),1,0))+(IF((E247&lt;G247),1,0))+(IF((E248&lt;G248),1,0))+(IF((I246&lt;K246),1,0))+(IF((I247&lt;K247),1,0))+(IF((I248&lt;K248),1,0))+(IF((M246&lt;O246),1,0))+(IF((M247&lt;O247),1,0))+(IF((M248&lt;O248),1,0))+(IF((Q246&lt;S246),1,0))+(IF((Q247&lt;S247),1,0))+(IF((Q248&lt;S248),1,0))+(IF((U246&lt;W246),1,0))+(IF((U247&lt;W247),1,0))+(IF((U248&lt;W248),1,0))</f>
        <v>6</v>
      </c>
      <c r="AH247" s="327">
        <f>AF247-AG247</f>
        <v>0</v>
      </c>
      <c r="AI247" s="314">
        <f>SUM(E246:E248,I246:I248,M246:M248,Q246:Q248,U246:U248)</f>
        <v>149</v>
      </c>
      <c r="AJ247" s="314">
        <f>SUM(G246:G248,K246:K248,O246:O248,S246:S248,W246:W248)</f>
        <v>151</v>
      </c>
      <c r="AK247" s="325">
        <f>AI247-AJ247</f>
        <v>-2</v>
      </c>
      <c r="AL247" s="561">
        <f>(AD247-AE247)*1000+(AH247)*100+AK247</f>
        <v>-2</v>
      </c>
      <c r="AM247" s="562"/>
      <c r="AN247" s="404" t="str">
        <f>C255</f>
        <v>眞部里咲</v>
      </c>
      <c r="AO247" s="406" t="str">
        <f>D255</f>
        <v>Alice</v>
      </c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</row>
    <row r="248" spans="1:77" ht="13.05" customHeight="1" x14ac:dyDescent="0.15">
      <c r="A248" s="68"/>
      <c r="B248" s="68"/>
      <c r="C248" s="105"/>
      <c r="D248" s="152" t="s">
        <v>80</v>
      </c>
      <c r="E248" s="248">
        <f>IF(K245="","",K245)</f>
        <v>11</v>
      </c>
      <c r="F248" s="246" t="str">
        <f t="shared" si="56"/>
        <v>-</v>
      </c>
      <c r="G248" s="249">
        <f>IF(I245="","",I245)</f>
        <v>15</v>
      </c>
      <c r="H248" s="506" t="str">
        <f>IF(J245="","",J245)</f>
        <v>-</v>
      </c>
      <c r="I248" s="471"/>
      <c r="J248" s="472"/>
      <c r="K248" s="472"/>
      <c r="L248" s="473"/>
      <c r="M248" s="308">
        <v>15</v>
      </c>
      <c r="N248" s="246"/>
      <c r="O248" s="309">
        <v>7</v>
      </c>
      <c r="P248" s="487"/>
      <c r="Q248" s="308">
        <v>15</v>
      </c>
      <c r="R248" s="251" t="str">
        <f t="shared" si="54"/>
        <v>-</v>
      </c>
      <c r="S248" s="309">
        <v>10</v>
      </c>
      <c r="T248" s="487"/>
      <c r="U248" s="308">
        <v>12</v>
      </c>
      <c r="V248" s="251" t="str">
        <f t="shared" si="55"/>
        <v>-</v>
      </c>
      <c r="W248" s="309">
        <v>15</v>
      </c>
      <c r="X248" s="511"/>
      <c r="Y248" s="1">
        <f>AD247</f>
        <v>2</v>
      </c>
      <c r="Z248" s="12" t="s">
        <v>27</v>
      </c>
      <c r="AA248" s="12">
        <f>AE247</f>
        <v>2</v>
      </c>
      <c r="AB248" s="13" t="s">
        <v>28</v>
      </c>
      <c r="AC248" s="312"/>
      <c r="AD248" s="319"/>
      <c r="AE248" s="320"/>
      <c r="AF248" s="321"/>
      <c r="AG248" s="331"/>
      <c r="AH248" s="332"/>
      <c r="AI248" s="320"/>
      <c r="AJ248" s="320"/>
      <c r="AK248" s="332"/>
      <c r="AL248" s="328"/>
      <c r="AM248" s="209"/>
      <c r="AN248" s="337" t="str">
        <f>C256</f>
        <v>臼田夢乃</v>
      </c>
      <c r="AO248" s="405" t="str">
        <f>D256</f>
        <v>Alice</v>
      </c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</row>
    <row r="249" spans="1:77" ht="13.05" customHeight="1" x14ac:dyDescent="0.15">
      <c r="A249" s="63"/>
      <c r="B249" s="63"/>
      <c r="C249" s="107" t="s">
        <v>269</v>
      </c>
      <c r="D249" s="139" t="s">
        <v>270</v>
      </c>
      <c r="E249" s="245">
        <f>IF(O243="","",O243)</f>
        <v>8</v>
      </c>
      <c r="F249" s="250" t="str">
        <f t="shared" si="56"/>
        <v>-</v>
      </c>
      <c r="G249" s="247">
        <f>IF(M243="","",M243)</f>
        <v>15</v>
      </c>
      <c r="H249" s="488" t="str">
        <f>IF(P243="","",IF(P243="○","×",IF(P243="×","○")))</f>
        <v>×</v>
      </c>
      <c r="I249" s="263">
        <f>IF(O246="","",O246)</f>
        <v>15</v>
      </c>
      <c r="J249" s="246" t="str">
        <f t="shared" ref="J249:J257" si="57">IF(I249="","","-")</f>
        <v>-</v>
      </c>
      <c r="K249" s="247">
        <f>IF(M246="","",M246)</f>
        <v>9</v>
      </c>
      <c r="L249" s="488" t="str">
        <f>IF(P246="","",IF(P246="○","×",IF(P246="×","○")))</f>
        <v>×</v>
      </c>
      <c r="M249" s="465"/>
      <c r="N249" s="466"/>
      <c r="O249" s="466"/>
      <c r="P249" s="467"/>
      <c r="Q249" s="305">
        <v>13</v>
      </c>
      <c r="R249" s="246" t="str">
        <f t="shared" si="54"/>
        <v>-</v>
      </c>
      <c r="S249" s="306">
        <v>15</v>
      </c>
      <c r="T249" s="485" t="str">
        <f>IF(Q249&lt;&gt;"",IF(Q249&gt;S249,IF(Q250&gt;S250,"○",IF(Q251&gt;S251,"○","×")),IF(Q250&gt;S250,IF(Q251&gt;S251,"○","×"),"×")),"")</f>
        <v>×</v>
      </c>
      <c r="U249" s="305">
        <v>8</v>
      </c>
      <c r="V249" s="246" t="str">
        <f t="shared" si="55"/>
        <v>-</v>
      </c>
      <c r="W249" s="306">
        <v>15</v>
      </c>
      <c r="X249" s="547" t="str">
        <f>IF(U249&lt;&gt;"",IF(U249&gt;W249,IF(U250&gt;W250,"○",IF(U251&gt;W251,"○","×")),IF(U250&gt;W250,IF(U251&gt;W251,"○","×"),"×")),"")</f>
        <v>×</v>
      </c>
      <c r="Y249" s="431">
        <f>RANK(AL250,AL243:AL256)</f>
        <v>5</v>
      </c>
      <c r="Z249" s="432"/>
      <c r="AA249" s="432"/>
      <c r="AB249" s="433"/>
      <c r="AC249" s="312"/>
      <c r="AD249" s="313"/>
      <c r="AE249" s="314"/>
      <c r="AF249" s="315"/>
      <c r="AG249" s="324"/>
      <c r="AH249" s="325"/>
      <c r="AI249" s="314"/>
      <c r="AJ249" s="314"/>
      <c r="AK249" s="325"/>
      <c r="AL249" s="328"/>
      <c r="AM249" s="209"/>
      <c r="AN249" s="159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</row>
    <row r="250" spans="1:77" ht="13.05" customHeight="1" x14ac:dyDescent="0.2">
      <c r="A250" s="63"/>
      <c r="B250" s="63"/>
      <c r="C250" s="107" t="s">
        <v>271</v>
      </c>
      <c r="D250" s="139" t="s">
        <v>270</v>
      </c>
      <c r="E250" s="245">
        <f>IF(O244="","",O244)</f>
        <v>8</v>
      </c>
      <c r="F250" s="246" t="str">
        <f t="shared" si="56"/>
        <v>-</v>
      </c>
      <c r="G250" s="247">
        <f>IF(M244="","",M244)</f>
        <v>15</v>
      </c>
      <c r="H250" s="489" t="str">
        <f>IF(J247="","",J247)</f>
        <v/>
      </c>
      <c r="I250" s="263">
        <f>IF(O247="","",O247)</f>
        <v>11</v>
      </c>
      <c r="J250" s="246" t="str">
        <f t="shared" si="57"/>
        <v>-</v>
      </c>
      <c r="K250" s="247">
        <f>IF(M247="","",M247)</f>
        <v>15</v>
      </c>
      <c r="L250" s="489" t="str">
        <f>IF(N247="","",N247)</f>
        <v>-</v>
      </c>
      <c r="M250" s="468"/>
      <c r="N250" s="469"/>
      <c r="O250" s="469"/>
      <c r="P250" s="470"/>
      <c r="Q250" s="305">
        <v>12</v>
      </c>
      <c r="R250" s="246" t="str">
        <f t="shared" si="54"/>
        <v>-</v>
      </c>
      <c r="S250" s="306">
        <v>15</v>
      </c>
      <c r="T250" s="485"/>
      <c r="U250" s="305">
        <v>5</v>
      </c>
      <c r="V250" s="246" t="str">
        <f t="shared" si="55"/>
        <v>-</v>
      </c>
      <c r="W250" s="306">
        <v>15</v>
      </c>
      <c r="X250" s="511"/>
      <c r="Y250" s="434"/>
      <c r="Z250" s="435"/>
      <c r="AA250" s="435"/>
      <c r="AB250" s="436"/>
      <c r="AC250" s="312"/>
      <c r="AD250" s="313">
        <f>COUNTIF(E249:X251,"○")</f>
        <v>0</v>
      </c>
      <c r="AE250" s="314">
        <f>COUNTIF(E249:X251,"×")</f>
        <v>4</v>
      </c>
      <c r="AF250" s="315">
        <f>(IF((E249&gt;G249),1,0))+(IF((E250&gt;G250),1,0))+(IF((E251&gt;G251),1,0))+(IF((I249&gt;K249),1,0))+(IF((I250&gt;K250),1,0))+(IF((I251&gt;K251),1,0))+(IF((M249&gt;O249),1,0))+(IF((M250&gt;O250),1,0))+(IF((M251&gt;O251),1,0))+(IF((Q249&gt;S249),1,0))+(IF((Q250&gt;S250),1,0))+(IF((Q251&gt;S251),1,0))+(IF((U249&gt;W249),1,0))+(IF((U250&gt;W250),1,0))+(IF((U251&gt;W251),1,0))</f>
        <v>1</v>
      </c>
      <c r="AG250" s="324">
        <f>(IF((E249&lt;G249),1,0))+(IF((E250&lt;G250),1,0))+(IF((E251&lt;G251),1,0))+(IF((I249&lt;K249),1,0))+(IF((I250&lt;K250),1,0))+(IF((I251&lt;K251),1,0))+(IF((M249&lt;O249),1,0))+(IF((M250&lt;O250),1,0))+(IF((M251&lt;O251),1,0))+(IF((Q249&lt;S249),1,0))+(IF((Q250&lt;S250),1,0))+(IF((Q251&lt;S251),1,0))+(IF((U249&lt;W249),1,0))+(IF((U250&lt;W250),1,0))+(IF((U251&lt;W251),1,0))</f>
        <v>8</v>
      </c>
      <c r="AH250" s="327">
        <f>AF250-AG250</f>
        <v>-7</v>
      </c>
      <c r="AI250" s="314">
        <f>SUM(E249:E251,I249:I251,M249:M251,Q249:Q251,U249:U251)</f>
        <v>87</v>
      </c>
      <c r="AJ250" s="314">
        <f>SUM(G249:G251,K249:K251,O249:O251,S249:S251,W249:W251)</f>
        <v>129</v>
      </c>
      <c r="AK250" s="325">
        <f>AI250-AJ250</f>
        <v>-42</v>
      </c>
      <c r="AL250" s="561">
        <f>(AD250-AE250)*1000+(AH250)*100+AK250</f>
        <v>-4742</v>
      </c>
      <c r="AM250" s="562"/>
      <c r="AN250" s="128" t="s">
        <v>272</v>
      </c>
      <c r="AO250" s="39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</row>
    <row r="251" spans="1:77" ht="13.05" customHeight="1" x14ac:dyDescent="0.15">
      <c r="A251" s="68"/>
      <c r="B251" s="68"/>
      <c r="C251" s="105"/>
      <c r="D251" s="109" t="s">
        <v>137</v>
      </c>
      <c r="E251" s="245" t="str">
        <f>IF(O245="","",O245)</f>
        <v/>
      </c>
      <c r="F251" s="246" t="str">
        <f t="shared" si="56"/>
        <v/>
      </c>
      <c r="G251" s="247" t="str">
        <f>IF(M245="","",M245)</f>
        <v/>
      </c>
      <c r="H251" s="489" t="str">
        <f>IF(J248="","",J248)</f>
        <v/>
      </c>
      <c r="I251" s="263">
        <f>IF(O248="","",O248)</f>
        <v>7</v>
      </c>
      <c r="J251" s="246" t="str">
        <f t="shared" si="57"/>
        <v>-</v>
      </c>
      <c r="K251" s="247">
        <f>IF(M248="","",M248)</f>
        <v>15</v>
      </c>
      <c r="L251" s="489" t="str">
        <f>IF(N248="","",N248)</f>
        <v/>
      </c>
      <c r="M251" s="468"/>
      <c r="N251" s="469"/>
      <c r="O251" s="469"/>
      <c r="P251" s="470"/>
      <c r="Q251" s="305"/>
      <c r="R251" s="246" t="str">
        <f t="shared" si="54"/>
        <v/>
      </c>
      <c r="S251" s="306"/>
      <c r="T251" s="487"/>
      <c r="U251" s="305"/>
      <c r="V251" s="246" t="str">
        <f t="shared" si="55"/>
        <v/>
      </c>
      <c r="W251" s="306"/>
      <c r="X251" s="512"/>
      <c r="Y251" s="1">
        <f>AD250</f>
        <v>0</v>
      </c>
      <c r="Z251" s="12" t="s">
        <v>27</v>
      </c>
      <c r="AA251" s="12">
        <f>AE250</f>
        <v>4</v>
      </c>
      <c r="AB251" s="13" t="s">
        <v>28</v>
      </c>
      <c r="AC251" s="312"/>
      <c r="AD251" s="313"/>
      <c r="AE251" s="314"/>
      <c r="AF251" s="315"/>
      <c r="AG251" s="324"/>
      <c r="AH251" s="325"/>
      <c r="AI251" s="314"/>
      <c r="AJ251" s="314"/>
      <c r="AK251" s="325"/>
      <c r="AL251" s="328"/>
      <c r="AM251" s="209"/>
      <c r="AN251" s="404" t="str">
        <f>C243</f>
        <v>三瀬眞紀</v>
      </c>
      <c r="AO251" s="335" t="str">
        <f>D243</f>
        <v>水鳥軍団</v>
      </c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</row>
    <row r="252" spans="1:77" ht="13.05" customHeight="1" x14ac:dyDescent="0.15">
      <c r="A252" s="63"/>
      <c r="B252" s="63"/>
      <c r="C252" s="103" t="s">
        <v>273</v>
      </c>
      <c r="D252" s="110" t="s">
        <v>274</v>
      </c>
      <c r="E252" s="302">
        <f>IF(S243="","",S243)</f>
        <v>9</v>
      </c>
      <c r="F252" s="250" t="str">
        <f t="shared" si="56"/>
        <v>-</v>
      </c>
      <c r="G252" s="266">
        <f>IF(Q243="","",Q243)</f>
        <v>15</v>
      </c>
      <c r="H252" s="558" t="str">
        <f>IF(T243="","",IF(T243="○","×",IF(T243="×","○")))</f>
        <v>×</v>
      </c>
      <c r="I252" s="265">
        <f>IF(S246="","",S246)</f>
        <v>15</v>
      </c>
      <c r="J252" s="250" t="str">
        <f t="shared" si="57"/>
        <v>-</v>
      </c>
      <c r="K252" s="266">
        <f>IF(Q246="","",Q246)</f>
        <v>11</v>
      </c>
      <c r="L252" s="488" t="str">
        <f>IF(T246="","",IF(T246="○","×",IF(T246="×","○")))</f>
        <v>×</v>
      </c>
      <c r="M252" s="266">
        <f>IF(S249="","",S249)</f>
        <v>15</v>
      </c>
      <c r="N252" s="250" t="str">
        <f t="shared" ref="N252:N257" si="58">IF(M252="","","-")</f>
        <v>-</v>
      </c>
      <c r="O252" s="266">
        <f>IF(Q249="","",Q249)</f>
        <v>13</v>
      </c>
      <c r="P252" s="488" t="str">
        <f>IF(T249="","",IF(T249="○","×",IF(T249="×","○")))</f>
        <v>○</v>
      </c>
      <c r="Q252" s="465"/>
      <c r="R252" s="466"/>
      <c r="S252" s="466"/>
      <c r="T252" s="467"/>
      <c r="U252" s="310">
        <v>5</v>
      </c>
      <c r="V252" s="250" t="str">
        <f t="shared" si="55"/>
        <v>-</v>
      </c>
      <c r="W252" s="311">
        <v>15</v>
      </c>
      <c r="X252" s="511" t="str">
        <f>IF(U252&lt;&gt;"",IF(U252&gt;W252,IF(U253&gt;W253,"○",IF(U254&gt;W254,"○","×")),IF(U253&gt;W253,IF(U254&gt;W254,"○","×"),"×")),"")</f>
        <v>×</v>
      </c>
      <c r="Y252" s="431">
        <f>RANK(AL253,AL243:AL256)</f>
        <v>4</v>
      </c>
      <c r="Z252" s="432"/>
      <c r="AA252" s="432"/>
      <c r="AB252" s="433"/>
      <c r="AC252" s="312"/>
      <c r="AD252" s="316"/>
      <c r="AE252" s="317"/>
      <c r="AF252" s="318"/>
      <c r="AG252" s="329"/>
      <c r="AH252" s="330"/>
      <c r="AI252" s="317"/>
      <c r="AJ252" s="317"/>
      <c r="AK252" s="330"/>
      <c r="AL252" s="328"/>
      <c r="AM252" s="209"/>
      <c r="AN252" s="337" t="str">
        <f>C244</f>
        <v>竹内みゆき</v>
      </c>
      <c r="AO252" s="243" t="str">
        <f>D244</f>
        <v>水鳥軍団</v>
      </c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</row>
    <row r="253" spans="1:77" ht="13.05" customHeight="1" x14ac:dyDescent="0.15">
      <c r="A253" s="63"/>
      <c r="B253" s="63"/>
      <c r="C253" s="103" t="s">
        <v>275</v>
      </c>
      <c r="D253" s="111" t="s">
        <v>274</v>
      </c>
      <c r="E253" s="245">
        <f>IF(S244="","",S244)</f>
        <v>8</v>
      </c>
      <c r="F253" s="246" t="str">
        <f t="shared" si="56"/>
        <v>-</v>
      </c>
      <c r="G253" s="247">
        <f>IF(Q244="","",Q244)</f>
        <v>15</v>
      </c>
      <c r="H253" s="559" t="str">
        <f>IF(J250="","",J250)</f>
        <v>-</v>
      </c>
      <c r="I253" s="263">
        <f>IF(S247="","",S247)</f>
        <v>13</v>
      </c>
      <c r="J253" s="246" t="str">
        <f t="shared" si="57"/>
        <v>-</v>
      </c>
      <c r="K253" s="247">
        <f>IF(Q247="","",Q247)</f>
        <v>15</v>
      </c>
      <c r="L253" s="489" t="str">
        <f>IF(N250="","",N250)</f>
        <v/>
      </c>
      <c r="M253" s="247">
        <f>IF(S250="","",S250)</f>
        <v>15</v>
      </c>
      <c r="N253" s="246" t="str">
        <f t="shared" si="58"/>
        <v>-</v>
      </c>
      <c r="O253" s="247">
        <f>IF(Q250="","",Q250)</f>
        <v>12</v>
      </c>
      <c r="P253" s="489" t="str">
        <f>IF(R250="","",R250)</f>
        <v>-</v>
      </c>
      <c r="Q253" s="468"/>
      <c r="R253" s="469"/>
      <c r="S253" s="469"/>
      <c r="T253" s="470"/>
      <c r="U253" s="305">
        <v>5</v>
      </c>
      <c r="V253" s="246" t="str">
        <f t="shared" si="55"/>
        <v>-</v>
      </c>
      <c r="W253" s="306">
        <v>15</v>
      </c>
      <c r="X253" s="511"/>
      <c r="Y253" s="434"/>
      <c r="Z253" s="435"/>
      <c r="AA253" s="435"/>
      <c r="AB253" s="436"/>
      <c r="AC253" s="312"/>
      <c r="AD253" s="313">
        <f>COUNTIF(E252:X254,"○")</f>
        <v>1</v>
      </c>
      <c r="AE253" s="314">
        <f>COUNTIF(E252:X254,"×")</f>
        <v>3</v>
      </c>
      <c r="AF253" s="315">
        <f>(IF((E252&gt;G252),1,0))+(IF((E253&gt;G253),1,0))+(IF((E254&gt;G254),1,0))+(IF((I252&gt;K252),1,0))+(IF((I253&gt;K253),1,0))+(IF((I254&gt;K254),1,0))+(IF((M252&gt;O252),1,0))+(IF((M253&gt;O253),1,0))+(IF((M254&gt;O254),1,0))+(IF((Q252&gt;S252),1,0))+(IF((Q253&gt;S253),1,0))+(IF((Q254&gt;S254),1,0))+(IF((U252&gt;W252),1,0))+(IF((U253&gt;W253),1,0))+(IF((U254&gt;W254),1,0))</f>
        <v>3</v>
      </c>
      <c r="AG253" s="324">
        <f>(IF((E252&lt;G252),1,0))+(IF((E253&lt;G253),1,0))+(IF((E254&lt;G254),1,0))+(IF((I252&lt;K252),1,0))+(IF((I253&lt;K253),1,0))+(IF((I254&lt;K254),1,0))+(IF((M252&lt;O252),1,0))+(IF((M253&lt;O253),1,0))+(IF((M254&lt;O254),1,0))+(IF((Q252&lt;S252),1,0))+(IF((Q253&lt;S253),1,0))+(IF((Q254&lt;S254),1,0))+(IF((U252&lt;W252),1,0))+(IF((U253&lt;W253),1,0))+(IF((U254&lt;W254),1,0))</f>
        <v>6</v>
      </c>
      <c r="AH253" s="327">
        <f>AF253-AG253</f>
        <v>-3</v>
      </c>
      <c r="AI253" s="314">
        <f>SUM(E252:E254,I252:I254,M252:M254,Q252:Q254,U252:U254)</f>
        <v>95</v>
      </c>
      <c r="AJ253" s="314">
        <f>SUM(G252:G254,K252:K254,O252:O254,S252:S254,W252:W254)</f>
        <v>126</v>
      </c>
      <c r="AK253" s="325">
        <f>AI253-AJ253</f>
        <v>-31</v>
      </c>
      <c r="AL253" s="561">
        <f>(AD253-AE253)*1000+(AH253)*100+AK253</f>
        <v>-2331</v>
      </c>
      <c r="AM253" s="562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</row>
    <row r="254" spans="1:77" ht="13.05" customHeight="1" x14ac:dyDescent="0.15">
      <c r="A254" s="68"/>
      <c r="B254" s="68"/>
      <c r="C254" s="107"/>
      <c r="D254" s="109" t="s">
        <v>41</v>
      </c>
      <c r="E254" s="245" t="str">
        <f>IF(S245="","",S245)</f>
        <v/>
      </c>
      <c r="F254" s="246" t="str">
        <f t="shared" si="56"/>
        <v/>
      </c>
      <c r="G254" s="247" t="str">
        <f>IF(Q245="","",Q245)</f>
        <v/>
      </c>
      <c r="H254" s="559" t="str">
        <f>IF(J251="","",J251)</f>
        <v>-</v>
      </c>
      <c r="I254" s="263">
        <f>IF(S248="","",S248)</f>
        <v>10</v>
      </c>
      <c r="J254" s="246" t="str">
        <f t="shared" si="57"/>
        <v>-</v>
      </c>
      <c r="K254" s="247">
        <f>IF(Q248="","",Q248)</f>
        <v>15</v>
      </c>
      <c r="L254" s="489" t="str">
        <f>IF(N251="","",N251)</f>
        <v/>
      </c>
      <c r="M254" s="247" t="str">
        <f>IF(S251="","",S251)</f>
        <v/>
      </c>
      <c r="N254" s="246" t="str">
        <f t="shared" si="58"/>
        <v/>
      </c>
      <c r="O254" s="247" t="str">
        <f>IF(Q251="","",Q251)</f>
        <v/>
      </c>
      <c r="P254" s="489" t="str">
        <f>IF(R251="","",R251)</f>
        <v/>
      </c>
      <c r="Q254" s="468"/>
      <c r="R254" s="469"/>
      <c r="S254" s="469"/>
      <c r="T254" s="470"/>
      <c r="U254" s="305"/>
      <c r="V254" s="246" t="str">
        <f t="shared" si="55"/>
        <v/>
      </c>
      <c r="W254" s="306"/>
      <c r="X254" s="512"/>
      <c r="Y254" s="1">
        <f>AD253</f>
        <v>1</v>
      </c>
      <c r="Z254" s="12" t="s">
        <v>27</v>
      </c>
      <c r="AA254" s="12">
        <f>AE253</f>
        <v>3</v>
      </c>
      <c r="AB254" s="13" t="s">
        <v>28</v>
      </c>
      <c r="AC254" s="312"/>
      <c r="AD254" s="319"/>
      <c r="AE254" s="320"/>
      <c r="AF254" s="321"/>
      <c r="AG254" s="331"/>
      <c r="AH254" s="332"/>
      <c r="AI254" s="320"/>
      <c r="AJ254" s="320"/>
      <c r="AK254" s="332"/>
      <c r="AL254" s="328"/>
      <c r="AM254" s="209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</row>
    <row r="255" spans="1:77" ht="13.05" customHeight="1" x14ac:dyDescent="0.15">
      <c r="B255" s="36"/>
      <c r="C255" s="112" t="s">
        <v>276</v>
      </c>
      <c r="D255" s="153" t="s">
        <v>101</v>
      </c>
      <c r="E255" s="302">
        <f>IF(W243="","",W243)</f>
        <v>15</v>
      </c>
      <c r="F255" s="250" t="str">
        <f t="shared" si="56"/>
        <v>-</v>
      </c>
      <c r="G255" s="266">
        <f>IF(U243="","",U243)</f>
        <v>9</v>
      </c>
      <c r="H255" s="558" t="str">
        <f>IF(X243="","",IF(X243="○","×",IF(X243="×","○")))</f>
        <v>○</v>
      </c>
      <c r="I255" s="265">
        <f>IF(W246="","",W246)</f>
        <v>11</v>
      </c>
      <c r="J255" s="250" t="str">
        <f t="shared" si="57"/>
        <v>-</v>
      </c>
      <c r="K255" s="266">
        <f>IF(U246="","",U246)</f>
        <v>15</v>
      </c>
      <c r="L255" s="488" t="str">
        <f>IF(X246="","",IF(X246="○","×",IF(X246="×","○")))</f>
        <v>○</v>
      </c>
      <c r="M255" s="266">
        <f>IF(W249="","",W249)</f>
        <v>15</v>
      </c>
      <c r="N255" s="250" t="str">
        <f t="shared" si="58"/>
        <v>-</v>
      </c>
      <c r="O255" s="266">
        <f>IF(U249="","",U249)</f>
        <v>8</v>
      </c>
      <c r="P255" s="488" t="str">
        <f>IF(X249="","",IF(X249="○","×",IF(X249="×","○")))</f>
        <v>○</v>
      </c>
      <c r="Q255" s="265">
        <f>IF(W252="","",W252)</f>
        <v>15</v>
      </c>
      <c r="R255" s="250" t="str">
        <f>IF(Q255="","","-")</f>
        <v>-</v>
      </c>
      <c r="S255" s="266">
        <f>IF(U252="","",U252)</f>
        <v>5</v>
      </c>
      <c r="T255" s="488" t="str">
        <f>IF(X252="","",IF(X252="○","×",IF(X252="×","○")))</f>
        <v>○</v>
      </c>
      <c r="U255" s="465"/>
      <c r="V255" s="466"/>
      <c r="W255" s="466"/>
      <c r="X255" s="467"/>
      <c r="Y255" s="431">
        <f>RANK(AL256,AL243:AL256)</f>
        <v>1</v>
      </c>
      <c r="Z255" s="432"/>
      <c r="AA255" s="432"/>
      <c r="AB255" s="433"/>
      <c r="AC255" s="312"/>
      <c r="AD255" s="313"/>
      <c r="AE255" s="314"/>
      <c r="AF255" s="315"/>
      <c r="AG255" s="324"/>
      <c r="AH255" s="325"/>
      <c r="AI255" s="314"/>
      <c r="AJ255" s="314"/>
      <c r="AK255" s="325"/>
      <c r="AL255" s="328"/>
      <c r="AM255" s="209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</row>
    <row r="256" spans="1:77" ht="13.05" customHeight="1" x14ac:dyDescent="0.15">
      <c r="B256" s="36"/>
      <c r="C256" s="107" t="s">
        <v>277</v>
      </c>
      <c r="D256" s="139" t="s">
        <v>101</v>
      </c>
      <c r="E256" s="245">
        <f>IF(W244="","",W244)</f>
        <v>9</v>
      </c>
      <c r="F256" s="246" t="str">
        <f t="shared" si="56"/>
        <v>-</v>
      </c>
      <c r="G256" s="247">
        <f>IF(U244="","",U244)</f>
        <v>15</v>
      </c>
      <c r="H256" s="559" t="str">
        <f>IF(J247="","",J247)</f>
        <v/>
      </c>
      <c r="I256" s="263">
        <f>IF(W247="","",W247)</f>
        <v>15</v>
      </c>
      <c r="J256" s="246" t="str">
        <f t="shared" si="57"/>
        <v>-</v>
      </c>
      <c r="K256" s="247">
        <f>IF(U247="","",U247)</f>
        <v>12</v>
      </c>
      <c r="L256" s="489" t="str">
        <f>IF(N253="","",N253)</f>
        <v>-</v>
      </c>
      <c r="M256" s="247">
        <f>IF(W250="","",W250)</f>
        <v>15</v>
      </c>
      <c r="N256" s="246" t="str">
        <f t="shared" si="58"/>
        <v>-</v>
      </c>
      <c r="O256" s="247">
        <f>IF(U250="","",U250)</f>
        <v>5</v>
      </c>
      <c r="P256" s="489" t="str">
        <f>IF(R253="","",R253)</f>
        <v/>
      </c>
      <c r="Q256" s="263">
        <f>IF(W253="","",W253)</f>
        <v>15</v>
      </c>
      <c r="R256" s="246" t="str">
        <f>IF(Q256="","","-")</f>
        <v>-</v>
      </c>
      <c r="S256" s="247">
        <f>IF(U253="","",U253)</f>
        <v>5</v>
      </c>
      <c r="T256" s="489" t="str">
        <f>IF(V253="","",V253)</f>
        <v>-</v>
      </c>
      <c r="U256" s="468"/>
      <c r="V256" s="469"/>
      <c r="W256" s="469"/>
      <c r="X256" s="470"/>
      <c r="Y256" s="434"/>
      <c r="Z256" s="435"/>
      <c r="AA256" s="435"/>
      <c r="AB256" s="436"/>
      <c r="AC256" s="312"/>
      <c r="AD256" s="313">
        <f>COUNTIF(E255:X257,"○")</f>
        <v>4</v>
      </c>
      <c r="AE256" s="314">
        <f>COUNTIF(E255:X257,"×")</f>
        <v>0</v>
      </c>
      <c r="AF256" s="315">
        <f>(IF((E255&gt;G255),1,0))+(IF((E256&gt;G256),1,0))+(IF((E257&gt;G257),1,0))+(IF((I255&gt;K255),1,0))+(IF((I256&gt;K256),1,0))+(IF((I257&gt;K257),1,0))+(IF((M255&gt;O255),1,0))+(IF((M256&gt;O256),1,0))+(IF((M257&gt;O257),1,0))+(IF((Q255&gt;S255),1,0))+(IF((Q256&gt;S256),1,0))+(IF((Q257&gt;S257),1,0))+(IF((U255&gt;W255),1,0))+(IF((U256&gt;W256),1,0))+(IF((U257&gt;W257),1,0))</f>
        <v>8</v>
      </c>
      <c r="AG256" s="324">
        <f>(IF((E255&lt;G255),1,0))+(IF((E256&lt;G256),1,0))+(IF((E257&lt;G257),1,0))+(IF((I255&lt;K255),1,0))+(IF((I256&lt;K256),1,0))+(IF((I257&lt;K257),1,0))+(IF((M255&lt;O255),1,0))+(IF((M256&lt;O256),1,0))+(IF((M257&lt;O257),1,0))+(IF((Q255&lt;S255),1,0))+(IF((Q256&lt;S256),1,0))+(IF((Q257&lt;S257),1,0))+(IF((U255&lt;W255),1,0))+(IF((U256&lt;W256),1,0))+(IF((U257&lt;W257),1,0))</f>
        <v>2</v>
      </c>
      <c r="AH256" s="327">
        <f>AF256-AG256</f>
        <v>6</v>
      </c>
      <c r="AI256" s="314">
        <f>SUM(E255:E257,I255:I257,M255:M257,Q255:Q257,U255:U257)</f>
        <v>140</v>
      </c>
      <c r="AJ256" s="314">
        <f>SUM(G255:G257,K255:K257,O255:O257,S255:S257,W255:W257)</f>
        <v>95</v>
      </c>
      <c r="AK256" s="325">
        <f>AI256-AJ256</f>
        <v>45</v>
      </c>
      <c r="AL256" s="561">
        <f>(AD256-AE256)*1000+(AH256)*100+AK256</f>
        <v>4645</v>
      </c>
      <c r="AM256" s="562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</row>
    <row r="257" spans="1:78" ht="13.05" customHeight="1" x14ac:dyDescent="0.15">
      <c r="B257" s="36"/>
      <c r="C257" s="115"/>
      <c r="D257" s="62" t="s">
        <v>104</v>
      </c>
      <c r="E257" s="252">
        <f>IF(W245="","",W245)</f>
        <v>15</v>
      </c>
      <c r="F257" s="253" t="str">
        <f t="shared" si="56"/>
        <v>-</v>
      </c>
      <c r="G257" s="254">
        <f>IF(U245="","",U245)</f>
        <v>9</v>
      </c>
      <c r="H257" s="560" t="str">
        <f>IF(J248="","",J248)</f>
        <v/>
      </c>
      <c r="I257" s="267">
        <f>IF(W248="","",W248)</f>
        <v>15</v>
      </c>
      <c r="J257" s="253" t="str">
        <f t="shared" si="57"/>
        <v>-</v>
      </c>
      <c r="K257" s="254">
        <f>IF(U248="","",U248)</f>
        <v>12</v>
      </c>
      <c r="L257" s="490" t="str">
        <f>IF(N254="","",N254)</f>
        <v/>
      </c>
      <c r="M257" s="254" t="str">
        <f>IF(W251="","",W251)</f>
        <v/>
      </c>
      <c r="N257" s="253" t="str">
        <f t="shared" si="58"/>
        <v/>
      </c>
      <c r="O257" s="254" t="str">
        <f>IF(U251="","",U251)</f>
        <v/>
      </c>
      <c r="P257" s="490" t="str">
        <f>IF(R254="","",R254)</f>
        <v/>
      </c>
      <c r="Q257" s="267" t="str">
        <f>IF(W254="","",W254)</f>
        <v/>
      </c>
      <c r="R257" s="253" t="str">
        <f>IF(Q257="","","-")</f>
        <v/>
      </c>
      <c r="S257" s="254" t="str">
        <f>IF(U254="","",U254)</f>
        <v/>
      </c>
      <c r="T257" s="490" t="str">
        <f>IF(V254="","",V254)</f>
        <v/>
      </c>
      <c r="U257" s="476"/>
      <c r="V257" s="477"/>
      <c r="W257" s="477"/>
      <c r="X257" s="548"/>
      <c r="Y257" s="2">
        <f>AD256</f>
        <v>4</v>
      </c>
      <c r="Z257" s="22" t="s">
        <v>27</v>
      </c>
      <c r="AA257" s="22">
        <f>AE256</f>
        <v>0</v>
      </c>
      <c r="AB257" s="23" t="s">
        <v>28</v>
      </c>
      <c r="AC257" s="312"/>
      <c r="AD257" s="319"/>
      <c r="AE257" s="320"/>
      <c r="AF257" s="321"/>
      <c r="AG257" s="331"/>
      <c r="AH257" s="332"/>
      <c r="AI257" s="320"/>
      <c r="AJ257" s="320"/>
      <c r="AK257" s="332"/>
      <c r="AL257" s="326"/>
      <c r="AM257" s="285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</row>
    <row r="258" spans="1:78" ht="13.05" customHeight="1" x14ac:dyDescent="0.2">
      <c r="B258" s="36"/>
      <c r="C258" s="100"/>
      <c r="D258" s="69"/>
      <c r="E258" s="122"/>
      <c r="F258" s="122"/>
      <c r="G258" s="122"/>
      <c r="H258" s="122"/>
      <c r="I258" s="122"/>
      <c r="J258" s="122"/>
      <c r="K258" s="122"/>
      <c r="L258" s="122"/>
      <c r="M258" s="122"/>
      <c r="N258" s="122"/>
      <c r="O258" s="122"/>
      <c r="P258" s="122"/>
      <c r="Q258" s="122"/>
      <c r="R258" s="122"/>
      <c r="S258" s="122"/>
      <c r="T258" s="122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  <c r="AF258" s="93"/>
      <c r="AG258" s="93"/>
      <c r="AH258" s="93"/>
      <c r="AI258" s="93"/>
      <c r="AJ258" s="68"/>
      <c r="AK258" s="68"/>
      <c r="AL258" s="68"/>
      <c r="AM258" s="68"/>
      <c r="BJ258" s="68"/>
      <c r="BK258" s="68"/>
      <c r="BL258" s="68"/>
    </row>
    <row r="259" spans="1:78" ht="13.05" customHeight="1" x14ac:dyDescent="0.2">
      <c r="B259" s="36"/>
      <c r="C259" s="100"/>
      <c r="D259" s="69"/>
      <c r="E259" s="122"/>
      <c r="F259" s="122"/>
      <c r="G259" s="122"/>
      <c r="H259" s="122"/>
      <c r="I259" s="122"/>
      <c r="J259" s="122"/>
      <c r="K259" s="122"/>
      <c r="L259" s="122"/>
      <c r="M259" s="122"/>
      <c r="N259" s="122"/>
      <c r="O259" s="122"/>
      <c r="P259" s="122"/>
      <c r="Q259" s="122"/>
      <c r="R259" s="122"/>
      <c r="S259" s="122"/>
      <c r="T259" s="122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  <c r="AJ259" s="68"/>
      <c r="AK259" s="68"/>
      <c r="AL259" s="68"/>
      <c r="AM259" s="68"/>
      <c r="BJ259" s="68"/>
      <c r="BK259" s="68"/>
      <c r="BL259" s="68"/>
    </row>
    <row r="260" spans="1:78" ht="13.05" customHeight="1" x14ac:dyDescent="0.2">
      <c r="A260" s="38"/>
      <c r="B260" s="36"/>
      <c r="C260" s="521" t="s">
        <v>278</v>
      </c>
      <c r="D260" s="521"/>
      <c r="E260" s="521"/>
      <c r="F260" s="521"/>
      <c r="G260" s="521"/>
      <c r="H260" s="521"/>
      <c r="I260" s="521"/>
      <c r="J260" s="521"/>
      <c r="K260" s="521"/>
      <c r="L260" s="521"/>
      <c r="M260" s="521"/>
      <c r="N260" s="521"/>
      <c r="O260" s="521"/>
      <c r="P260" s="521"/>
      <c r="Q260" s="521"/>
      <c r="R260" s="521"/>
      <c r="S260" s="521"/>
      <c r="T260" s="521"/>
      <c r="U260" s="521"/>
      <c r="V260" s="521"/>
      <c r="W260" s="521"/>
      <c r="X260" s="521"/>
      <c r="Y260" s="521"/>
      <c r="Z260" s="521"/>
      <c r="AA260" s="521"/>
      <c r="AB260" s="521"/>
      <c r="AC260" s="521"/>
      <c r="AD260" s="521"/>
      <c r="AE260" s="521"/>
      <c r="AF260" s="521"/>
      <c r="AG260" s="521"/>
      <c r="AH260" s="521"/>
      <c r="AI260" s="521"/>
      <c r="AJ260" s="521"/>
      <c r="BJ260" s="38"/>
      <c r="BZ260" s="36"/>
    </row>
    <row r="261" spans="1:78" ht="13.05" customHeight="1" x14ac:dyDescent="0.2">
      <c r="A261" s="38"/>
      <c r="B261" s="36"/>
      <c r="C261" s="521"/>
      <c r="D261" s="521"/>
      <c r="E261" s="521"/>
      <c r="F261" s="521"/>
      <c r="G261" s="521"/>
      <c r="H261" s="521"/>
      <c r="I261" s="521"/>
      <c r="J261" s="521"/>
      <c r="K261" s="521"/>
      <c r="L261" s="521"/>
      <c r="M261" s="521"/>
      <c r="N261" s="521"/>
      <c r="O261" s="521"/>
      <c r="P261" s="521"/>
      <c r="Q261" s="521"/>
      <c r="R261" s="521"/>
      <c r="S261" s="521"/>
      <c r="T261" s="521"/>
      <c r="U261" s="521"/>
      <c r="V261" s="521"/>
      <c r="W261" s="521"/>
      <c r="X261" s="521"/>
      <c r="Y261" s="521"/>
      <c r="Z261" s="521"/>
      <c r="AA261" s="521"/>
      <c r="AB261" s="521"/>
      <c r="AC261" s="521"/>
      <c r="AD261" s="521"/>
      <c r="AE261" s="521"/>
      <c r="AF261" s="521"/>
      <c r="AG261" s="521"/>
      <c r="AH261" s="521"/>
      <c r="AI261" s="521"/>
      <c r="AJ261" s="521"/>
      <c r="BJ261" s="38"/>
      <c r="BZ261" s="36"/>
    </row>
    <row r="262" spans="1:78" ht="13.05" customHeight="1" x14ac:dyDescent="0.2">
      <c r="A262" s="38"/>
      <c r="B262" s="36"/>
      <c r="C262" s="521"/>
      <c r="D262" s="521"/>
      <c r="E262" s="521"/>
      <c r="F262" s="521"/>
      <c r="G262" s="521"/>
      <c r="H262" s="521"/>
      <c r="I262" s="521"/>
      <c r="J262" s="521"/>
      <c r="K262" s="521"/>
      <c r="L262" s="521"/>
      <c r="M262" s="521"/>
      <c r="N262" s="521"/>
      <c r="O262" s="521"/>
      <c r="P262" s="521"/>
      <c r="Q262" s="521"/>
      <c r="R262" s="521"/>
      <c r="S262" s="521"/>
      <c r="T262" s="521"/>
      <c r="U262" s="521"/>
      <c r="V262" s="521"/>
      <c r="W262" s="521"/>
      <c r="X262" s="521"/>
      <c r="Y262" s="521"/>
      <c r="Z262" s="521"/>
      <c r="AA262" s="521"/>
      <c r="AB262" s="521"/>
      <c r="AC262" s="521"/>
      <c r="AD262" s="521"/>
      <c r="AE262" s="521"/>
      <c r="AF262" s="521"/>
      <c r="AG262" s="521"/>
      <c r="AH262" s="521"/>
      <c r="AI262" s="521"/>
      <c r="AJ262" s="521"/>
      <c r="BJ262" s="38"/>
      <c r="BZ262" s="36"/>
    </row>
    <row r="263" spans="1:78" ht="13.05" customHeight="1" x14ac:dyDescent="0.2">
      <c r="A263" s="38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R263" s="36"/>
      <c r="BJ263" s="38"/>
      <c r="BZ263" s="36"/>
    </row>
    <row r="264" spans="1:78" ht="13.05" customHeight="1" x14ac:dyDescent="0.2">
      <c r="A264" s="38"/>
      <c r="B264" s="36"/>
      <c r="C264" s="457" t="s">
        <v>279</v>
      </c>
      <c r="D264" s="458"/>
      <c r="E264" s="491" t="str">
        <f>C266</f>
        <v>久瀬奈緒美</v>
      </c>
      <c r="F264" s="492"/>
      <c r="G264" s="492"/>
      <c r="H264" s="493"/>
      <c r="I264" s="494" t="str">
        <f>C269</f>
        <v>星加裕美</v>
      </c>
      <c r="J264" s="492"/>
      <c r="K264" s="492"/>
      <c r="L264" s="493"/>
      <c r="M264" s="494" t="str">
        <f>C272</f>
        <v>合田祐美子</v>
      </c>
      <c r="N264" s="492"/>
      <c r="O264" s="492"/>
      <c r="P264" s="493"/>
      <c r="Q264" s="494" t="str">
        <f>C275</f>
        <v>宮崎綾乃</v>
      </c>
      <c r="R264" s="492"/>
      <c r="S264" s="492"/>
      <c r="T264" s="493"/>
      <c r="U264" s="494" t="str">
        <f>C278</f>
        <v>真木美鈴</v>
      </c>
      <c r="V264" s="492"/>
      <c r="W264" s="492"/>
      <c r="X264" s="493"/>
      <c r="Y264" s="496" t="s">
        <v>22</v>
      </c>
      <c r="Z264" s="497"/>
      <c r="AA264" s="497"/>
      <c r="AB264" s="498"/>
      <c r="AC264" s="312"/>
      <c r="AD264" s="517" t="s">
        <v>23</v>
      </c>
      <c r="AE264" s="518"/>
      <c r="AF264" s="499" t="s">
        <v>24</v>
      </c>
      <c r="AG264" s="501"/>
      <c r="AH264" s="500"/>
      <c r="AI264" s="502" t="s">
        <v>25</v>
      </c>
      <c r="AJ264" s="503"/>
      <c r="AK264" s="504"/>
      <c r="AL264" s="323"/>
      <c r="AM264" s="323"/>
      <c r="AN264" s="128" t="s">
        <v>280</v>
      </c>
      <c r="BJ264" s="38"/>
      <c r="BZ264" s="36"/>
    </row>
    <row r="265" spans="1:78" ht="13.05" customHeight="1" x14ac:dyDescent="0.15">
      <c r="A265" s="38"/>
      <c r="B265" s="36"/>
      <c r="C265" s="459"/>
      <c r="D265" s="460"/>
      <c r="E265" s="461" t="str">
        <f>C267</f>
        <v>亀岡直美</v>
      </c>
      <c r="F265" s="462"/>
      <c r="G265" s="462"/>
      <c r="H265" s="463"/>
      <c r="I265" s="464" t="str">
        <f>C270</f>
        <v>石川和美</v>
      </c>
      <c r="J265" s="462"/>
      <c r="K265" s="462"/>
      <c r="L265" s="463"/>
      <c r="M265" s="464" t="str">
        <f>C273</f>
        <v>山下明子</v>
      </c>
      <c r="N265" s="462"/>
      <c r="O265" s="462"/>
      <c r="P265" s="463"/>
      <c r="Q265" s="464" t="str">
        <f>C276</f>
        <v>白川亜美</v>
      </c>
      <c r="R265" s="462"/>
      <c r="S265" s="462"/>
      <c r="T265" s="463"/>
      <c r="U265" s="464" t="str">
        <f>C279</f>
        <v>真木愛理花</v>
      </c>
      <c r="V265" s="462"/>
      <c r="W265" s="462"/>
      <c r="X265" s="463"/>
      <c r="Y265" s="508" t="s">
        <v>26</v>
      </c>
      <c r="Z265" s="509"/>
      <c r="AA265" s="509"/>
      <c r="AB265" s="510"/>
      <c r="AC265" s="312"/>
      <c r="AD265" s="270" t="s">
        <v>27</v>
      </c>
      <c r="AE265" s="272" t="s">
        <v>28</v>
      </c>
      <c r="AF265" s="270" t="s">
        <v>29</v>
      </c>
      <c r="AG265" s="272" t="s">
        <v>30</v>
      </c>
      <c r="AH265" s="271" t="s">
        <v>31</v>
      </c>
      <c r="AI265" s="272" t="s">
        <v>29</v>
      </c>
      <c r="AJ265" s="272" t="s">
        <v>30</v>
      </c>
      <c r="AK265" s="271" t="s">
        <v>31</v>
      </c>
      <c r="AL265" s="323"/>
      <c r="AM265" s="323"/>
      <c r="AN265" s="404" t="str">
        <f>C272</f>
        <v>合田祐美子</v>
      </c>
      <c r="AO265" s="335" t="str">
        <f>D272</f>
        <v>遊羽楽</v>
      </c>
      <c r="BJ265" s="38"/>
      <c r="BZ265" s="36"/>
    </row>
    <row r="266" spans="1:78" ht="13.05" customHeight="1" x14ac:dyDescent="0.15">
      <c r="A266" s="513" t="s">
        <v>281</v>
      </c>
      <c r="B266" s="514"/>
      <c r="C266" s="103" t="s">
        <v>282</v>
      </c>
      <c r="D266" s="111" t="s">
        <v>134</v>
      </c>
      <c r="E266" s="479"/>
      <c r="F266" s="480"/>
      <c r="G266" s="480"/>
      <c r="H266" s="481"/>
      <c r="I266" s="305">
        <v>11</v>
      </c>
      <c r="J266" s="246" t="str">
        <f>IF(I266="","","-")</f>
        <v>-</v>
      </c>
      <c r="K266" s="306">
        <v>15</v>
      </c>
      <c r="L266" s="484" t="str">
        <f>IF(I266&lt;&gt;"",IF(I266&gt;K266,IF(I267&gt;K267,"○",IF(I268&gt;K268,"○","×")),IF(I267&gt;K267,IF(I268&gt;K268,"○","×"),"×")),"")</f>
        <v>×</v>
      </c>
      <c r="M266" s="305">
        <v>5</v>
      </c>
      <c r="N266" s="246" t="str">
        <f t="shared" ref="N266:N270" si="59">IF(M266="","","-")</f>
        <v>-</v>
      </c>
      <c r="O266" s="307">
        <v>15</v>
      </c>
      <c r="P266" s="484" t="str">
        <f>IF(M266&lt;&gt;"",IF(M266&gt;O266,IF(M267&gt;O267,"○",IF(M268&gt;O268,"○","×")),IF(M267&gt;O267,IF(M268&gt;O268,"○","×"),"×")),"")</f>
        <v>×</v>
      </c>
      <c r="Q266" s="305">
        <v>15</v>
      </c>
      <c r="R266" s="258" t="str">
        <f t="shared" ref="R266:R274" si="60">IF(Q266="","","-")</f>
        <v>-</v>
      </c>
      <c r="S266" s="307">
        <v>9</v>
      </c>
      <c r="T266" s="484" t="str">
        <f>IF(Q266&lt;&gt;"",IF(Q266&gt;S266,IF(Q267&gt;S267,"○",IF(Q268&gt;S268,"○","×")),IF(Q267&gt;S267,IF(Q268&gt;S268,"○","×"),"×")),"")</f>
        <v>○</v>
      </c>
      <c r="U266" s="305">
        <v>15</v>
      </c>
      <c r="V266" s="258" t="str">
        <f t="shared" ref="V266:V277" si="61">IF(U266="","","-")</f>
        <v>-</v>
      </c>
      <c r="W266" s="307">
        <v>7</v>
      </c>
      <c r="X266" s="546" t="str">
        <f>IF(U266&lt;&gt;"",IF(U266&gt;W266,IF(U267&gt;W267,"○",IF(U268&gt;W268,"○","×")),IF(U267&gt;W267,IF(U268&gt;W268,"○","×"),"×")),"")</f>
        <v>○</v>
      </c>
      <c r="Y266" s="431">
        <f>RANK(AL267,AL266:AL279)</f>
        <v>3</v>
      </c>
      <c r="Z266" s="432"/>
      <c r="AA266" s="432"/>
      <c r="AB266" s="433"/>
      <c r="AC266" s="312"/>
      <c r="AD266" s="313"/>
      <c r="AE266" s="314"/>
      <c r="AF266" s="315"/>
      <c r="AG266" s="324"/>
      <c r="AH266" s="325"/>
      <c r="AI266" s="314"/>
      <c r="AJ266" s="314"/>
      <c r="AK266" s="325"/>
      <c r="AL266" s="326"/>
      <c r="AM266" s="326"/>
      <c r="AN266" s="337" t="str">
        <f>C273</f>
        <v>山下明子</v>
      </c>
      <c r="AO266" s="243" t="str">
        <f>D273</f>
        <v>くにたBC</v>
      </c>
      <c r="BJ266" s="38"/>
      <c r="BZ266" s="36"/>
    </row>
    <row r="267" spans="1:78" ht="13.05" customHeight="1" x14ac:dyDescent="0.15">
      <c r="A267" s="513"/>
      <c r="B267" s="514"/>
      <c r="C267" s="103" t="s">
        <v>283</v>
      </c>
      <c r="D267" s="111" t="s">
        <v>134</v>
      </c>
      <c r="E267" s="482"/>
      <c r="F267" s="469"/>
      <c r="G267" s="469"/>
      <c r="H267" s="470"/>
      <c r="I267" s="305">
        <v>11</v>
      </c>
      <c r="J267" s="246" t="str">
        <f>IF(I267="","","-")</f>
        <v>-</v>
      </c>
      <c r="K267" s="306">
        <v>15</v>
      </c>
      <c r="L267" s="485"/>
      <c r="M267" s="305">
        <v>6</v>
      </c>
      <c r="N267" s="246" t="str">
        <f t="shared" si="59"/>
        <v>-</v>
      </c>
      <c r="O267" s="306">
        <v>15</v>
      </c>
      <c r="P267" s="485"/>
      <c r="Q267" s="305">
        <v>15</v>
      </c>
      <c r="R267" s="246" t="str">
        <f t="shared" si="60"/>
        <v>-</v>
      </c>
      <c r="S267" s="306">
        <v>6</v>
      </c>
      <c r="T267" s="485"/>
      <c r="U267" s="305">
        <v>15</v>
      </c>
      <c r="V267" s="246" t="str">
        <f t="shared" si="61"/>
        <v>-</v>
      </c>
      <c r="W267" s="306">
        <v>5</v>
      </c>
      <c r="X267" s="511"/>
      <c r="Y267" s="434"/>
      <c r="Z267" s="435"/>
      <c r="AA267" s="435"/>
      <c r="AB267" s="436"/>
      <c r="AC267" s="312"/>
      <c r="AD267" s="313">
        <f>COUNTIF(E266:X268,"○")</f>
        <v>2</v>
      </c>
      <c r="AE267" s="314">
        <f>COUNTIF(E266:X268,"×")</f>
        <v>2</v>
      </c>
      <c r="AF267" s="315">
        <f>(IF((E266&gt;G266),1,0))+(IF((E267&gt;G267),1,0))+(IF((E268&gt;G268),1,0))+(IF((I266&gt;K266),1,0))+(IF((I267&gt;K267),1,0))+(IF((I268&gt;K268),1,0))+(IF((M266&gt;O266),1,0))+(IF((M267&gt;O267),1,0))+(IF((M268&gt;O268),1,0))+(IF((Q266&gt;S266),1,0))+(IF((Q267&gt;S267),1,0))+(IF((Q268&gt;S268),1,0))+(IF((U266&gt;W266),1,0))+(IF((U267&gt;W267),1,0))+(IF((U268&gt;W268),1,0))</f>
        <v>4</v>
      </c>
      <c r="AG267" s="324">
        <f>(IF((E266&lt;G266),1,0))+(IF((E267&lt;G267),1,0))+(IF((E268&lt;G268),1,0))+(IF((I266&lt;K266),1,0))+(IF((I267&lt;K267),1,0))+(IF((I268&lt;K268),1,0))+(IF((M266&lt;O266),1,0))+(IF((M267&lt;O267),1,0))+(IF((M268&lt;O268),1,0))+(IF((Q266&lt;S266),1,0))+(IF((Q267&lt;S267),1,0))+(IF((Q268&lt;S268),1,0))+(IF((U266&lt;W266),1,0))+(IF((U267&lt;W267),1,0))+(IF((U268&lt;W268),1,0))</f>
        <v>4</v>
      </c>
      <c r="AH267" s="327">
        <f>AF267-AG267</f>
        <v>0</v>
      </c>
      <c r="AI267" s="314">
        <f>SUM(E266:E268,I266:I268,M266:M268,Q266:Q268,U266:U268)</f>
        <v>93</v>
      </c>
      <c r="AJ267" s="314">
        <f>SUM(G266:G268,K266:K268,O266:O268,S266:S268,W266:W268)</f>
        <v>87</v>
      </c>
      <c r="AK267" s="325">
        <f>AI267-AJ267</f>
        <v>6</v>
      </c>
      <c r="AL267" s="561">
        <f>(AD267-AE267)*1000+(AH267)*100+AK267</f>
        <v>6</v>
      </c>
      <c r="AM267" s="562"/>
      <c r="AN267" s="159"/>
      <c r="BJ267" s="38"/>
      <c r="BZ267" s="36"/>
    </row>
    <row r="268" spans="1:78" ht="13.05" customHeight="1" x14ac:dyDescent="0.2">
      <c r="A268" s="513"/>
      <c r="B268" s="514"/>
      <c r="C268" s="105"/>
      <c r="D268" s="109" t="s">
        <v>41</v>
      </c>
      <c r="E268" s="483"/>
      <c r="F268" s="472"/>
      <c r="G268" s="472"/>
      <c r="H268" s="473"/>
      <c r="I268" s="308"/>
      <c r="J268" s="246" t="str">
        <f>IF(I268="","","-")</f>
        <v/>
      </c>
      <c r="K268" s="309"/>
      <c r="L268" s="487"/>
      <c r="M268" s="308"/>
      <c r="N268" s="251" t="str">
        <f t="shared" si="59"/>
        <v/>
      </c>
      <c r="O268" s="309"/>
      <c r="P268" s="485"/>
      <c r="Q268" s="305"/>
      <c r="R268" s="246" t="str">
        <f t="shared" si="60"/>
        <v/>
      </c>
      <c r="S268" s="306"/>
      <c r="T268" s="485"/>
      <c r="U268" s="305"/>
      <c r="V268" s="246" t="str">
        <f t="shared" si="61"/>
        <v/>
      </c>
      <c r="W268" s="306"/>
      <c r="X268" s="511"/>
      <c r="Y268" s="383">
        <f>AD267</f>
        <v>2</v>
      </c>
      <c r="Z268" s="384" t="s">
        <v>27</v>
      </c>
      <c r="AA268" s="384">
        <f>AE267</f>
        <v>2</v>
      </c>
      <c r="AB268" s="385" t="s">
        <v>28</v>
      </c>
      <c r="AC268" s="312"/>
      <c r="AD268" s="313"/>
      <c r="AE268" s="314"/>
      <c r="AF268" s="315"/>
      <c r="AG268" s="324"/>
      <c r="AH268" s="325"/>
      <c r="AI268" s="314"/>
      <c r="AJ268" s="314"/>
      <c r="AK268" s="325"/>
      <c r="AL268" s="328"/>
      <c r="AM268" s="209"/>
      <c r="AN268" s="128" t="s">
        <v>284</v>
      </c>
      <c r="AO268" s="39"/>
      <c r="BJ268" s="38"/>
      <c r="BZ268" s="36"/>
    </row>
    <row r="269" spans="1:78" ht="13.05" customHeight="1" x14ac:dyDescent="0.15">
      <c r="A269" s="513" t="s">
        <v>281</v>
      </c>
      <c r="B269" s="514"/>
      <c r="C269" s="103" t="s">
        <v>285</v>
      </c>
      <c r="D269" s="110" t="s">
        <v>286</v>
      </c>
      <c r="E269" s="245">
        <f>IF(K266="","",K266)</f>
        <v>15</v>
      </c>
      <c r="F269" s="246" t="str">
        <f t="shared" ref="F269:F280" si="62">IF(E269="","","-")</f>
        <v>-</v>
      </c>
      <c r="G269" s="247">
        <f>IF(I266="","",I266)</f>
        <v>11</v>
      </c>
      <c r="H269" s="488" t="str">
        <f>IF(L266="","",IF(L266="○","×",IF(L266="×","○")))</f>
        <v>○</v>
      </c>
      <c r="I269" s="465"/>
      <c r="J269" s="466"/>
      <c r="K269" s="466"/>
      <c r="L269" s="467"/>
      <c r="M269" s="305">
        <v>11</v>
      </c>
      <c r="N269" s="250" t="str">
        <f t="shared" si="59"/>
        <v>-</v>
      </c>
      <c r="O269" s="306">
        <v>15</v>
      </c>
      <c r="P269" s="486" t="str">
        <f>IF(M269&lt;&gt;"",IF(M269&gt;O269,IF(M270&gt;O270,"○",IF(M271&gt;O271,"○","×")),IF(M270&gt;O270,IF(M271&gt;O271,"○","×"),"×")),"")</f>
        <v>×</v>
      </c>
      <c r="Q269" s="310">
        <v>15</v>
      </c>
      <c r="R269" s="250" t="str">
        <f t="shared" si="60"/>
        <v>-</v>
      </c>
      <c r="S269" s="311">
        <v>8</v>
      </c>
      <c r="T269" s="486" t="str">
        <f>IF(Q269&lt;&gt;"",IF(Q269&gt;S269,IF(Q270&gt;S270,"○",IF(Q271&gt;S271,"○","×")),IF(Q270&gt;S270,IF(Q271&gt;S271,"○","×"),"×")),"")</f>
        <v>○</v>
      </c>
      <c r="U269" s="310">
        <v>15</v>
      </c>
      <c r="V269" s="250" t="str">
        <f t="shared" si="61"/>
        <v>-</v>
      </c>
      <c r="W269" s="311">
        <v>6</v>
      </c>
      <c r="X269" s="547" t="str">
        <f>IF(U269&lt;&gt;"",IF(U269&gt;W269,IF(U270&gt;W270,"○",IF(U271&gt;W271,"○","×")),IF(U270&gt;W270,IF(U271&gt;W271,"○","×"),"×")),"")</f>
        <v>○</v>
      </c>
      <c r="Y269" s="431">
        <f>RANK(AL270,AL266:AL279)</f>
        <v>2</v>
      </c>
      <c r="Z269" s="432"/>
      <c r="AA269" s="432"/>
      <c r="AB269" s="433"/>
      <c r="AC269" s="312"/>
      <c r="AD269" s="316"/>
      <c r="AE269" s="317"/>
      <c r="AF269" s="318"/>
      <c r="AG269" s="329"/>
      <c r="AH269" s="330"/>
      <c r="AI269" s="317"/>
      <c r="AJ269" s="317"/>
      <c r="AK269" s="330"/>
      <c r="AL269" s="328"/>
      <c r="AM269" s="209"/>
      <c r="AN269" s="404" t="str">
        <f>C269</f>
        <v>星加裕美</v>
      </c>
      <c r="AO269" s="335" t="str">
        <f>D269</f>
        <v>STAR RIVER</v>
      </c>
      <c r="BJ269" s="38"/>
      <c r="BZ269" s="36"/>
    </row>
    <row r="270" spans="1:78" ht="13.05" customHeight="1" x14ac:dyDescent="0.15">
      <c r="A270" s="513"/>
      <c r="B270" s="514"/>
      <c r="C270" s="103" t="s">
        <v>287</v>
      </c>
      <c r="D270" s="111" t="s">
        <v>286</v>
      </c>
      <c r="E270" s="245">
        <f>IF(K267="","",K267)</f>
        <v>15</v>
      </c>
      <c r="F270" s="246" t="str">
        <f t="shared" si="62"/>
        <v>-</v>
      </c>
      <c r="G270" s="247">
        <f>IF(I267="","",I267)</f>
        <v>11</v>
      </c>
      <c r="H270" s="489" t="str">
        <f>IF(J267="","",J267)</f>
        <v>-</v>
      </c>
      <c r="I270" s="468"/>
      <c r="J270" s="469"/>
      <c r="K270" s="469"/>
      <c r="L270" s="470"/>
      <c r="M270" s="305">
        <v>7</v>
      </c>
      <c r="N270" s="246" t="str">
        <f t="shared" si="59"/>
        <v>-</v>
      </c>
      <c r="O270" s="306">
        <v>15</v>
      </c>
      <c r="P270" s="485"/>
      <c r="Q270" s="305">
        <v>15</v>
      </c>
      <c r="R270" s="246" t="str">
        <f t="shared" si="60"/>
        <v>-</v>
      </c>
      <c r="S270" s="306">
        <v>13</v>
      </c>
      <c r="T270" s="485"/>
      <c r="U270" s="305">
        <v>15</v>
      </c>
      <c r="V270" s="246" t="str">
        <f t="shared" si="61"/>
        <v>-</v>
      </c>
      <c r="W270" s="306">
        <v>2</v>
      </c>
      <c r="X270" s="511"/>
      <c r="Y270" s="434"/>
      <c r="Z270" s="435"/>
      <c r="AA270" s="435"/>
      <c r="AB270" s="436"/>
      <c r="AC270" s="312"/>
      <c r="AD270" s="313">
        <f>COUNTIF(E269:X271,"○")</f>
        <v>3</v>
      </c>
      <c r="AE270" s="314">
        <f>COUNTIF(E269:X271,"×")</f>
        <v>1</v>
      </c>
      <c r="AF270" s="315">
        <f>(IF((E269&gt;G269),1,0))+(IF((E270&gt;G270),1,0))+(IF((E271&gt;G271),1,0))+(IF((I269&gt;K269),1,0))+(IF((I270&gt;K270),1,0))+(IF((I271&gt;K271),1,0))+(IF((M269&gt;O269),1,0))+(IF((M270&gt;O270),1,0))+(IF((M271&gt;O271),1,0))+(IF((Q269&gt;S269),1,0))+(IF((Q270&gt;S270),1,0))+(IF((Q271&gt;S271),1,0))+(IF((U269&gt;W269),1,0))+(IF((U270&gt;W270),1,0))+(IF((U271&gt;W271),1,0))</f>
        <v>6</v>
      </c>
      <c r="AG270" s="324">
        <f>(IF((E269&lt;G269),1,0))+(IF((E270&lt;G270),1,0))+(IF((E271&lt;G271),1,0))+(IF((I269&lt;K269),1,0))+(IF((I270&lt;K270),1,0))+(IF((I271&lt;K271),1,0))+(IF((M269&lt;O269),1,0))+(IF((M270&lt;O270),1,0))+(IF((M271&lt;O271),1,0))+(IF((Q269&lt;S269),1,0))+(IF((Q270&lt;S270),1,0))+(IF((Q271&lt;S271),1,0))+(IF((U269&lt;W269),1,0))+(IF((U270&lt;W270),1,0))+(IF((U271&lt;W271),1,0))</f>
        <v>2</v>
      </c>
      <c r="AH270" s="327">
        <f>AF270-AG270</f>
        <v>4</v>
      </c>
      <c r="AI270" s="314">
        <f>SUM(E269:E271,I269:I271,M269:M271,Q269:Q271,U269:U271)</f>
        <v>108</v>
      </c>
      <c r="AJ270" s="314">
        <f>SUM(G269:G271,K269:K271,O269:O271,S269:S271,W269:W271)</f>
        <v>81</v>
      </c>
      <c r="AK270" s="325">
        <f>AI270-AJ270</f>
        <v>27</v>
      </c>
      <c r="AL270" s="561">
        <f>(AD270-AE270)*1000+(AH270)*100+AK270</f>
        <v>2427</v>
      </c>
      <c r="AM270" s="562"/>
      <c r="AN270" s="337" t="str">
        <f>C270</f>
        <v>石川和美</v>
      </c>
      <c r="AO270" s="243" t="str">
        <f>D270</f>
        <v>STAR RIVER</v>
      </c>
      <c r="BJ270" s="38"/>
      <c r="BZ270" s="36"/>
    </row>
    <row r="271" spans="1:78" ht="13.05" customHeight="1" x14ac:dyDescent="0.15">
      <c r="A271" s="513"/>
      <c r="B271" s="514"/>
      <c r="C271" s="105"/>
      <c r="D271" s="152" t="s">
        <v>41</v>
      </c>
      <c r="E271" s="248" t="str">
        <f>IF(K268="","",K268)</f>
        <v/>
      </c>
      <c r="F271" s="246" t="str">
        <f t="shared" si="62"/>
        <v/>
      </c>
      <c r="G271" s="249" t="str">
        <f>IF(I268="","",I268)</f>
        <v/>
      </c>
      <c r="H271" s="506" t="str">
        <f>IF(J268="","",J268)</f>
        <v/>
      </c>
      <c r="I271" s="471"/>
      <c r="J271" s="472"/>
      <c r="K271" s="472"/>
      <c r="L271" s="473"/>
      <c r="M271" s="308"/>
      <c r="N271" s="246"/>
      <c r="O271" s="309"/>
      <c r="P271" s="487"/>
      <c r="Q271" s="308"/>
      <c r="R271" s="251" t="str">
        <f t="shared" si="60"/>
        <v/>
      </c>
      <c r="S271" s="309"/>
      <c r="T271" s="487"/>
      <c r="U271" s="308"/>
      <c r="V271" s="251" t="str">
        <f t="shared" si="61"/>
        <v/>
      </c>
      <c r="W271" s="309"/>
      <c r="X271" s="511"/>
      <c r="Y271" s="383">
        <f>AD270</f>
        <v>3</v>
      </c>
      <c r="Z271" s="384" t="s">
        <v>27</v>
      </c>
      <c r="AA271" s="384">
        <f>AE270</f>
        <v>1</v>
      </c>
      <c r="AB271" s="385" t="s">
        <v>28</v>
      </c>
      <c r="AC271" s="312"/>
      <c r="AD271" s="319"/>
      <c r="AE271" s="320"/>
      <c r="AF271" s="321"/>
      <c r="AG271" s="331"/>
      <c r="AH271" s="332"/>
      <c r="AI271" s="320"/>
      <c r="AJ271" s="320"/>
      <c r="AK271" s="332"/>
      <c r="AL271" s="328"/>
      <c r="AM271" s="209"/>
      <c r="BJ271" s="38"/>
      <c r="BZ271" s="36"/>
    </row>
    <row r="272" spans="1:78" ht="13.05" customHeight="1" x14ac:dyDescent="0.15">
      <c r="A272" s="513" t="s">
        <v>281</v>
      </c>
      <c r="B272" s="514"/>
      <c r="C272" s="107" t="s">
        <v>288</v>
      </c>
      <c r="D272" s="111" t="s">
        <v>210</v>
      </c>
      <c r="E272" s="245">
        <f>IF(O266="","",O266)</f>
        <v>15</v>
      </c>
      <c r="F272" s="250" t="str">
        <f t="shared" si="62"/>
        <v>-</v>
      </c>
      <c r="G272" s="247">
        <f>IF(M266="","",M266)</f>
        <v>5</v>
      </c>
      <c r="H272" s="488" t="str">
        <f>IF(P266="","",IF(P266="○","×",IF(P266="×","○")))</f>
        <v>○</v>
      </c>
      <c r="I272" s="263">
        <f>IF(O269="","",O269)</f>
        <v>15</v>
      </c>
      <c r="J272" s="246" t="str">
        <f t="shared" ref="J272:J280" si="63">IF(I272="","","-")</f>
        <v>-</v>
      </c>
      <c r="K272" s="247">
        <f>IF(M269="","",M269)</f>
        <v>11</v>
      </c>
      <c r="L272" s="488" t="str">
        <f>IF(P269="","",IF(P269="○","×",IF(P269="×","○")))</f>
        <v>○</v>
      </c>
      <c r="M272" s="465"/>
      <c r="N272" s="466"/>
      <c r="O272" s="466"/>
      <c r="P272" s="467"/>
      <c r="Q272" s="305">
        <v>15</v>
      </c>
      <c r="R272" s="246" t="str">
        <f t="shared" si="60"/>
        <v>-</v>
      </c>
      <c r="S272" s="306">
        <v>3</v>
      </c>
      <c r="T272" s="485" t="str">
        <f>IF(Q272&lt;&gt;"",IF(Q272&gt;S272,IF(Q273&gt;S273,"○",IF(Q274&gt;S274,"○","×")),IF(Q273&gt;S273,IF(Q274&gt;S274,"○","×"),"×")),"")</f>
        <v>○</v>
      </c>
      <c r="U272" s="305">
        <v>15</v>
      </c>
      <c r="V272" s="246" t="str">
        <f t="shared" si="61"/>
        <v>-</v>
      </c>
      <c r="W272" s="306">
        <v>3</v>
      </c>
      <c r="X272" s="547" t="str">
        <f>IF(U272&lt;&gt;"",IF(U272&gt;W272,IF(U273&gt;W273,"○",IF(U274&gt;W274,"○","×")),IF(U273&gt;W273,IF(U274&gt;W274,"○","×"),"×")),"")</f>
        <v>○</v>
      </c>
      <c r="Y272" s="431">
        <f>RANK(AL273,AL266:AL279)</f>
        <v>1</v>
      </c>
      <c r="Z272" s="432"/>
      <c r="AA272" s="432"/>
      <c r="AB272" s="433"/>
      <c r="AC272" s="312"/>
      <c r="AD272" s="313"/>
      <c r="AE272" s="314"/>
      <c r="AF272" s="315"/>
      <c r="AG272" s="324"/>
      <c r="AH272" s="325"/>
      <c r="AI272" s="314"/>
      <c r="AJ272" s="314"/>
      <c r="AK272" s="325"/>
      <c r="AL272" s="328"/>
      <c r="AM272" s="209"/>
      <c r="BJ272" s="38"/>
      <c r="BZ272" s="36"/>
    </row>
    <row r="273" spans="1:78" ht="13.05" customHeight="1" x14ac:dyDescent="0.15">
      <c r="A273" s="513"/>
      <c r="B273" s="514"/>
      <c r="C273" s="107" t="s">
        <v>289</v>
      </c>
      <c r="D273" s="111" t="s">
        <v>217</v>
      </c>
      <c r="E273" s="245">
        <f>IF(O267="","",O267)</f>
        <v>15</v>
      </c>
      <c r="F273" s="246" t="str">
        <f t="shared" si="62"/>
        <v>-</v>
      </c>
      <c r="G273" s="247">
        <f>IF(M267="","",M267)</f>
        <v>6</v>
      </c>
      <c r="H273" s="489" t="str">
        <f>IF(J270="","",J270)</f>
        <v/>
      </c>
      <c r="I273" s="263">
        <f>IF(O270="","",O270)</f>
        <v>15</v>
      </c>
      <c r="J273" s="246" t="str">
        <f t="shared" si="63"/>
        <v>-</v>
      </c>
      <c r="K273" s="247">
        <f>IF(M270="","",M270)</f>
        <v>7</v>
      </c>
      <c r="L273" s="489" t="str">
        <f>IF(N270="","",N270)</f>
        <v>-</v>
      </c>
      <c r="M273" s="468"/>
      <c r="N273" s="469"/>
      <c r="O273" s="469"/>
      <c r="P273" s="470"/>
      <c r="Q273" s="305">
        <v>15</v>
      </c>
      <c r="R273" s="246" t="str">
        <f t="shared" si="60"/>
        <v>-</v>
      </c>
      <c r="S273" s="306">
        <v>7</v>
      </c>
      <c r="T273" s="485"/>
      <c r="U273" s="305">
        <v>15</v>
      </c>
      <c r="V273" s="246" t="str">
        <f t="shared" si="61"/>
        <v>-</v>
      </c>
      <c r="W273" s="306">
        <v>6</v>
      </c>
      <c r="X273" s="511"/>
      <c r="Y273" s="434"/>
      <c r="Z273" s="435"/>
      <c r="AA273" s="435"/>
      <c r="AB273" s="436"/>
      <c r="AC273" s="312"/>
      <c r="AD273" s="313">
        <f>COUNTIF(E272:X274,"○")</f>
        <v>4</v>
      </c>
      <c r="AE273" s="314">
        <f>COUNTIF(E272:X274,"×")</f>
        <v>0</v>
      </c>
      <c r="AF273" s="315">
        <f>(IF((E272&gt;G272),1,0))+(IF((E273&gt;G273),1,0))+(IF((E274&gt;G274),1,0))+(IF((I272&gt;K272),1,0))+(IF((I273&gt;K273),1,0))+(IF((I274&gt;K274),1,0))+(IF((M272&gt;O272),1,0))+(IF((M273&gt;O273),1,0))+(IF((M274&gt;O274),1,0))+(IF((Q272&gt;S272),1,0))+(IF((Q273&gt;S273),1,0))+(IF((Q274&gt;S274),1,0))+(IF((U272&gt;W272),1,0))+(IF((U273&gt;W273),1,0))+(IF((U274&gt;W274),1,0))</f>
        <v>8</v>
      </c>
      <c r="AG273" s="324">
        <f>(IF((E272&lt;G272),1,0))+(IF((E273&lt;G273),1,0))+(IF((E274&lt;G274),1,0))+(IF((I272&lt;K272),1,0))+(IF((I273&lt;K273),1,0))+(IF((I274&lt;K274),1,0))+(IF((M272&lt;O272),1,0))+(IF((M273&lt;O273),1,0))+(IF((M274&lt;O274),1,0))+(IF((Q272&lt;S272),1,0))+(IF((Q273&lt;S273),1,0))+(IF((Q274&lt;S274),1,0))+(IF((U272&lt;W272),1,0))+(IF((U273&lt;W273),1,0))+(IF((U274&lt;W274),1,0))</f>
        <v>0</v>
      </c>
      <c r="AH273" s="327">
        <f>AF273-AG273</f>
        <v>8</v>
      </c>
      <c r="AI273" s="314">
        <f>SUM(E272:E274,I272:I274,M272:M274,Q272:Q274,U272:U274)</f>
        <v>120</v>
      </c>
      <c r="AJ273" s="314">
        <f>SUM(G272:G274,K272:K274,O272:O274,S272:S274,W272:W274)</f>
        <v>48</v>
      </c>
      <c r="AK273" s="325">
        <f>AI273-AJ273</f>
        <v>72</v>
      </c>
      <c r="AL273" s="561">
        <f>(AD273-AE273)*1000+(AH273)*100+AK273</f>
        <v>4872</v>
      </c>
      <c r="AM273" s="562"/>
      <c r="BJ273" s="38"/>
      <c r="BZ273" s="36"/>
    </row>
    <row r="274" spans="1:78" ht="13.05" customHeight="1" x14ac:dyDescent="0.2">
      <c r="A274" s="513"/>
      <c r="B274" s="514"/>
      <c r="C274" s="105"/>
      <c r="D274" s="109" t="s">
        <v>174</v>
      </c>
      <c r="E274" s="245" t="str">
        <f>IF(O268="","",O268)</f>
        <v/>
      </c>
      <c r="F274" s="246" t="str">
        <f t="shared" si="62"/>
        <v/>
      </c>
      <c r="G274" s="247" t="str">
        <f>IF(M268="","",M268)</f>
        <v/>
      </c>
      <c r="H274" s="489" t="str">
        <f>IF(J271="","",J271)</f>
        <v/>
      </c>
      <c r="I274" s="263" t="str">
        <f>IF(O271="","",O271)</f>
        <v/>
      </c>
      <c r="J274" s="246" t="str">
        <f t="shared" si="63"/>
        <v/>
      </c>
      <c r="K274" s="247" t="str">
        <f>IF(M271="","",M271)</f>
        <v/>
      </c>
      <c r="L274" s="489" t="str">
        <f>IF(N271="","",N271)</f>
        <v/>
      </c>
      <c r="M274" s="468"/>
      <c r="N274" s="469"/>
      <c r="O274" s="469"/>
      <c r="P274" s="470"/>
      <c r="Q274" s="305"/>
      <c r="R274" s="246" t="str">
        <f t="shared" si="60"/>
        <v/>
      </c>
      <c r="S274" s="306"/>
      <c r="T274" s="487"/>
      <c r="U274" s="305"/>
      <c r="V274" s="246" t="str">
        <f t="shared" si="61"/>
        <v/>
      </c>
      <c r="W274" s="306"/>
      <c r="X274" s="512"/>
      <c r="Y274" s="383">
        <f>AD273</f>
        <v>4</v>
      </c>
      <c r="Z274" s="384" t="s">
        <v>27</v>
      </c>
      <c r="AA274" s="384">
        <f>AE273</f>
        <v>0</v>
      </c>
      <c r="AB274" s="385" t="s">
        <v>28</v>
      </c>
      <c r="AC274" s="312"/>
      <c r="AD274" s="313"/>
      <c r="AE274" s="314"/>
      <c r="AF274" s="315"/>
      <c r="AG274" s="324"/>
      <c r="AH274" s="325"/>
      <c r="AI274" s="314"/>
      <c r="AJ274" s="314"/>
      <c r="AK274" s="325"/>
      <c r="AL274" s="328"/>
      <c r="AM274" s="209"/>
      <c r="AN274" s="128" t="s">
        <v>290</v>
      </c>
      <c r="BJ274" s="38"/>
      <c r="BZ274" s="36"/>
    </row>
    <row r="275" spans="1:78" ht="13.05" customHeight="1" x14ac:dyDescent="0.15">
      <c r="A275" s="519" t="s">
        <v>291</v>
      </c>
      <c r="B275" s="520"/>
      <c r="C275" s="103" t="s">
        <v>292</v>
      </c>
      <c r="D275" s="135" t="s">
        <v>141</v>
      </c>
      <c r="E275" s="302">
        <f>IF(S266="","",S266)</f>
        <v>9</v>
      </c>
      <c r="F275" s="250" t="str">
        <f t="shared" si="62"/>
        <v>-</v>
      </c>
      <c r="G275" s="266">
        <f>IF(Q266="","",Q266)</f>
        <v>15</v>
      </c>
      <c r="H275" s="558" t="str">
        <f>IF(T266="","",IF(T266="○","×",IF(T266="×","○")))</f>
        <v>×</v>
      </c>
      <c r="I275" s="265">
        <f>IF(S269="","",S269)</f>
        <v>8</v>
      </c>
      <c r="J275" s="250" t="str">
        <f t="shared" si="63"/>
        <v>-</v>
      </c>
      <c r="K275" s="266">
        <f>IF(Q269="","",Q269)</f>
        <v>15</v>
      </c>
      <c r="L275" s="488" t="str">
        <f>IF(T269="","",IF(T269="○","×",IF(T269="×","○")))</f>
        <v>×</v>
      </c>
      <c r="M275" s="266">
        <f>IF(S272="","",S272)</f>
        <v>3</v>
      </c>
      <c r="N275" s="250" t="str">
        <f t="shared" ref="N275:N280" si="64">IF(M275="","","-")</f>
        <v>-</v>
      </c>
      <c r="O275" s="266">
        <f>IF(Q272="","",Q272)</f>
        <v>15</v>
      </c>
      <c r="P275" s="488" t="str">
        <f>IF(T272="","",IF(T272="○","×",IF(T272="×","○")))</f>
        <v>×</v>
      </c>
      <c r="Q275" s="465"/>
      <c r="R275" s="466"/>
      <c r="S275" s="466"/>
      <c r="T275" s="467"/>
      <c r="U275" s="310">
        <v>15</v>
      </c>
      <c r="V275" s="250" t="str">
        <f t="shared" si="61"/>
        <v>-</v>
      </c>
      <c r="W275" s="311">
        <v>4</v>
      </c>
      <c r="X275" s="511" t="str">
        <f>IF(U275&lt;&gt;"",IF(U275&gt;W275,IF(U276&gt;W276,"○",IF(U277&gt;W277,"○","×")),IF(U276&gt;W276,IF(U277&gt;W277,"○","×"),"×")),"")</f>
        <v>○</v>
      </c>
      <c r="Y275" s="431">
        <f>RANK(AL276,AL266:AL279)</f>
        <v>4</v>
      </c>
      <c r="Z275" s="432"/>
      <c r="AA275" s="432"/>
      <c r="AB275" s="433"/>
      <c r="AC275" s="312"/>
      <c r="AD275" s="316"/>
      <c r="AE275" s="317"/>
      <c r="AF275" s="318"/>
      <c r="AG275" s="329"/>
      <c r="AH275" s="330"/>
      <c r="AI275" s="317"/>
      <c r="AJ275" s="317"/>
      <c r="AK275" s="330"/>
      <c r="AL275" s="328"/>
      <c r="AM275" s="209"/>
      <c r="AN275" s="404" t="str">
        <f>C275</f>
        <v>宮崎綾乃</v>
      </c>
      <c r="AO275" s="406" t="str">
        <f>D275</f>
        <v>team friend</v>
      </c>
      <c r="BJ275" s="38"/>
      <c r="BZ275" s="36"/>
    </row>
    <row r="276" spans="1:78" ht="13.05" customHeight="1" x14ac:dyDescent="0.15">
      <c r="A276" s="519"/>
      <c r="B276" s="520"/>
      <c r="C276" s="103" t="s">
        <v>293</v>
      </c>
      <c r="D276" s="123" t="s">
        <v>141</v>
      </c>
      <c r="E276" s="245">
        <f>IF(S267="","",S267)</f>
        <v>6</v>
      </c>
      <c r="F276" s="246" t="str">
        <f t="shared" si="62"/>
        <v>-</v>
      </c>
      <c r="G276" s="247">
        <f>IF(Q267="","",Q267)</f>
        <v>15</v>
      </c>
      <c r="H276" s="559" t="str">
        <f>IF(J273="","",J273)</f>
        <v>-</v>
      </c>
      <c r="I276" s="263">
        <f>IF(S270="","",S270)</f>
        <v>13</v>
      </c>
      <c r="J276" s="246" t="str">
        <f t="shared" si="63"/>
        <v>-</v>
      </c>
      <c r="K276" s="247">
        <f>IF(Q270="","",Q270)</f>
        <v>15</v>
      </c>
      <c r="L276" s="489" t="str">
        <f>IF(N273="","",N273)</f>
        <v/>
      </c>
      <c r="M276" s="247">
        <f>IF(S273="","",S273)</f>
        <v>7</v>
      </c>
      <c r="N276" s="246" t="str">
        <f t="shared" si="64"/>
        <v>-</v>
      </c>
      <c r="O276" s="247">
        <f>IF(Q273="","",Q273)</f>
        <v>15</v>
      </c>
      <c r="P276" s="489" t="str">
        <f>IF(R273="","",R273)</f>
        <v>-</v>
      </c>
      <c r="Q276" s="468"/>
      <c r="R276" s="469"/>
      <c r="S276" s="469"/>
      <c r="T276" s="470"/>
      <c r="U276" s="305">
        <v>15</v>
      </c>
      <c r="V276" s="246" t="str">
        <f t="shared" si="61"/>
        <v>-</v>
      </c>
      <c r="W276" s="306">
        <v>6</v>
      </c>
      <c r="X276" s="511"/>
      <c r="Y276" s="434"/>
      <c r="Z276" s="435"/>
      <c r="AA276" s="435"/>
      <c r="AB276" s="436"/>
      <c r="AC276" s="312"/>
      <c r="AD276" s="313">
        <f>COUNTIF(E275:X277,"○")</f>
        <v>1</v>
      </c>
      <c r="AE276" s="314">
        <f>COUNTIF(E275:X277,"×")</f>
        <v>3</v>
      </c>
      <c r="AF276" s="315">
        <f>(IF((E275&gt;G275),1,0))+(IF((E276&gt;G276),1,0))+(IF((E277&gt;G277),1,0))+(IF((I275&gt;K275),1,0))+(IF((I276&gt;K276),1,0))+(IF((I277&gt;K277),1,0))+(IF((M275&gt;O275),1,0))+(IF((M276&gt;O276),1,0))+(IF((M277&gt;O277),1,0))+(IF((Q275&gt;S275),1,0))+(IF((Q276&gt;S276),1,0))+(IF((Q277&gt;S277),1,0))+(IF((U275&gt;W275),1,0))+(IF((U276&gt;W276),1,0))+(IF((U277&gt;W277),1,0))</f>
        <v>2</v>
      </c>
      <c r="AG276" s="324">
        <f>(IF((E275&lt;G275),1,0))+(IF((E276&lt;G276),1,0))+(IF((E277&lt;G277),1,0))+(IF((I275&lt;K275),1,0))+(IF((I276&lt;K276),1,0))+(IF((I277&lt;K277),1,0))+(IF((M275&lt;O275),1,0))+(IF((M276&lt;O276),1,0))+(IF((M277&lt;O277),1,0))+(IF((Q275&lt;S275),1,0))+(IF((Q276&lt;S276),1,0))+(IF((Q277&lt;S277),1,0))+(IF((U275&lt;W275),1,0))+(IF((U276&lt;W276),1,0))+(IF((U277&lt;W277),1,0))</f>
        <v>6</v>
      </c>
      <c r="AH276" s="327">
        <f>AF276-AG276</f>
        <v>-4</v>
      </c>
      <c r="AI276" s="314">
        <f>SUM(E275:E277,I275:I277,M275:M277,Q275:Q277,U275:U277)</f>
        <v>76</v>
      </c>
      <c r="AJ276" s="314">
        <f>SUM(G275:G277,K275:K277,O275:O277,S275:S277,W275:W277)</f>
        <v>100</v>
      </c>
      <c r="AK276" s="325">
        <f>AI276-AJ276</f>
        <v>-24</v>
      </c>
      <c r="AL276" s="561">
        <f>(AD276-AE276)*1000+(AH276)*100+AK276</f>
        <v>-2424</v>
      </c>
      <c r="AM276" s="562"/>
      <c r="AN276" s="337" t="str">
        <f>C276</f>
        <v>白川亜美</v>
      </c>
      <c r="AO276" s="405" t="str">
        <f>D275:D276</f>
        <v>team friend</v>
      </c>
      <c r="BJ276" s="38"/>
      <c r="BZ276" s="36"/>
    </row>
    <row r="277" spans="1:78" ht="13.05" customHeight="1" x14ac:dyDescent="0.15">
      <c r="A277" s="519"/>
      <c r="B277" s="520"/>
      <c r="C277" s="107"/>
      <c r="D277" s="109" t="s">
        <v>90</v>
      </c>
      <c r="E277" s="245" t="str">
        <f>IF(S268="","",S268)</f>
        <v/>
      </c>
      <c r="F277" s="246" t="str">
        <f t="shared" si="62"/>
        <v/>
      </c>
      <c r="G277" s="247" t="str">
        <f>IF(Q268="","",Q268)</f>
        <v/>
      </c>
      <c r="H277" s="559" t="str">
        <f>IF(J274="","",J274)</f>
        <v/>
      </c>
      <c r="I277" s="263" t="str">
        <f>IF(S271="","",S271)</f>
        <v/>
      </c>
      <c r="J277" s="246" t="str">
        <f t="shared" si="63"/>
        <v/>
      </c>
      <c r="K277" s="247" t="str">
        <f>IF(Q271="","",Q271)</f>
        <v/>
      </c>
      <c r="L277" s="489" t="str">
        <f>IF(N274="","",N274)</f>
        <v/>
      </c>
      <c r="M277" s="247" t="str">
        <f>IF(S274="","",S274)</f>
        <v/>
      </c>
      <c r="N277" s="246" t="str">
        <f t="shared" si="64"/>
        <v/>
      </c>
      <c r="O277" s="247" t="str">
        <f>IF(Q274="","",Q274)</f>
        <v/>
      </c>
      <c r="P277" s="489" t="str">
        <f>IF(R274="","",R274)</f>
        <v/>
      </c>
      <c r="Q277" s="468"/>
      <c r="R277" s="469"/>
      <c r="S277" s="469"/>
      <c r="T277" s="470"/>
      <c r="U277" s="305"/>
      <c r="V277" s="246" t="str">
        <f t="shared" si="61"/>
        <v/>
      </c>
      <c r="W277" s="306"/>
      <c r="X277" s="512"/>
      <c r="Y277" s="383">
        <f>AD276</f>
        <v>1</v>
      </c>
      <c r="Z277" s="384" t="s">
        <v>27</v>
      </c>
      <c r="AA277" s="384">
        <f>AE276</f>
        <v>3</v>
      </c>
      <c r="AB277" s="385" t="s">
        <v>28</v>
      </c>
      <c r="AC277" s="312"/>
      <c r="AD277" s="319"/>
      <c r="AE277" s="320"/>
      <c r="AF277" s="321"/>
      <c r="AG277" s="331"/>
      <c r="AH277" s="332"/>
      <c r="AI277" s="320"/>
      <c r="AJ277" s="320"/>
      <c r="AK277" s="332"/>
      <c r="AL277" s="328"/>
      <c r="AM277" s="209"/>
      <c r="AN277" s="159"/>
      <c r="BJ277" s="38"/>
      <c r="BZ277" s="36"/>
    </row>
    <row r="278" spans="1:78" ht="13.05" customHeight="1" x14ac:dyDescent="0.2">
      <c r="A278" s="519" t="s">
        <v>291</v>
      </c>
      <c r="B278" s="520"/>
      <c r="C278" s="112" t="s">
        <v>294</v>
      </c>
      <c r="D278" s="134" t="s">
        <v>33</v>
      </c>
      <c r="E278" s="302">
        <f>IF(W266="","",W266)</f>
        <v>7</v>
      </c>
      <c r="F278" s="250" t="str">
        <f t="shared" si="62"/>
        <v>-</v>
      </c>
      <c r="G278" s="266">
        <f>IF(U266="","",U266)</f>
        <v>15</v>
      </c>
      <c r="H278" s="558" t="str">
        <f>IF(X266="","",IF(X266="○","×",IF(X266="×","○")))</f>
        <v>×</v>
      </c>
      <c r="I278" s="265">
        <f>IF(W269="","",W269)</f>
        <v>6</v>
      </c>
      <c r="J278" s="250" t="str">
        <f t="shared" si="63"/>
        <v>-</v>
      </c>
      <c r="K278" s="266">
        <f>IF(U269="","",U269)</f>
        <v>15</v>
      </c>
      <c r="L278" s="488" t="str">
        <f>IF(X269="","",IF(X269="○","×",IF(X269="×","○")))</f>
        <v>×</v>
      </c>
      <c r="M278" s="266">
        <f>IF(W272="","",W272)</f>
        <v>3</v>
      </c>
      <c r="N278" s="250" t="str">
        <f t="shared" si="64"/>
        <v>-</v>
      </c>
      <c r="O278" s="266">
        <f>IF(U272="","",U272)</f>
        <v>15</v>
      </c>
      <c r="P278" s="488" t="str">
        <f>IF(X272="","",IF(X272="○","×",IF(X272="×","○")))</f>
        <v>×</v>
      </c>
      <c r="Q278" s="265">
        <f>IF(W275="","",W275)</f>
        <v>4</v>
      </c>
      <c r="R278" s="250" t="str">
        <f>IF(Q278="","","-")</f>
        <v>-</v>
      </c>
      <c r="S278" s="266">
        <f>IF(U275="","",U275)</f>
        <v>15</v>
      </c>
      <c r="T278" s="488" t="str">
        <f>IF(X275="","",IF(X275="○","×",IF(X275="×","○")))</f>
        <v>×</v>
      </c>
      <c r="U278" s="465"/>
      <c r="V278" s="466"/>
      <c r="W278" s="466"/>
      <c r="X278" s="467"/>
      <c r="Y278" s="431">
        <f>RANK(AL279,AL266:AL279)</f>
        <v>5</v>
      </c>
      <c r="Z278" s="432"/>
      <c r="AA278" s="432"/>
      <c r="AB278" s="433"/>
      <c r="AC278" s="312"/>
      <c r="AD278" s="313"/>
      <c r="AE278" s="314"/>
      <c r="AF278" s="315"/>
      <c r="AG278" s="324"/>
      <c r="AH278" s="325"/>
      <c r="AI278" s="314"/>
      <c r="AJ278" s="314"/>
      <c r="AK278" s="325"/>
      <c r="AL278" s="328"/>
      <c r="AM278" s="209"/>
      <c r="AN278" s="128" t="s">
        <v>295</v>
      </c>
      <c r="AO278" s="39"/>
      <c r="BJ278" s="38"/>
      <c r="BZ278" s="36"/>
    </row>
    <row r="279" spans="1:78" ht="13.05" customHeight="1" x14ac:dyDescent="0.15">
      <c r="A279" s="519"/>
      <c r="B279" s="520"/>
      <c r="C279" s="107" t="s">
        <v>296</v>
      </c>
      <c r="D279" s="111" t="s">
        <v>33</v>
      </c>
      <c r="E279" s="245">
        <f>IF(W267="","",W267)</f>
        <v>5</v>
      </c>
      <c r="F279" s="246" t="str">
        <f t="shared" si="62"/>
        <v>-</v>
      </c>
      <c r="G279" s="247">
        <f>IF(U267="","",U267)</f>
        <v>15</v>
      </c>
      <c r="H279" s="559" t="str">
        <f>IF(J270="","",J270)</f>
        <v/>
      </c>
      <c r="I279" s="263">
        <f>IF(W270="","",W270)</f>
        <v>2</v>
      </c>
      <c r="J279" s="246" t="str">
        <f t="shared" si="63"/>
        <v>-</v>
      </c>
      <c r="K279" s="247">
        <f>IF(U270="","",U270)</f>
        <v>15</v>
      </c>
      <c r="L279" s="489" t="str">
        <f>IF(N276="","",N276)</f>
        <v>-</v>
      </c>
      <c r="M279" s="247">
        <f>IF(W273="","",W273)</f>
        <v>6</v>
      </c>
      <c r="N279" s="246" t="str">
        <f t="shared" si="64"/>
        <v>-</v>
      </c>
      <c r="O279" s="247">
        <f>IF(U273="","",U273)</f>
        <v>15</v>
      </c>
      <c r="P279" s="489" t="str">
        <f>IF(R276="","",R276)</f>
        <v/>
      </c>
      <c r="Q279" s="263">
        <f>IF(W276="","",W276)</f>
        <v>6</v>
      </c>
      <c r="R279" s="246" t="str">
        <f>IF(Q279="","","-")</f>
        <v>-</v>
      </c>
      <c r="S279" s="247">
        <f>IF(U276="","",U276)</f>
        <v>15</v>
      </c>
      <c r="T279" s="489" t="str">
        <f>IF(V276="","",V276)</f>
        <v>-</v>
      </c>
      <c r="U279" s="468"/>
      <c r="V279" s="469"/>
      <c r="W279" s="469"/>
      <c r="X279" s="470"/>
      <c r="Y279" s="434"/>
      <c r="Z279" s="435"/>
      <c r="AA279" s="435"/>
      <c r="AB279" s="436"/>
      <c r="AC279" s="312"/>
      <c r="AD279" s="313">
        <f>COUNTIF(E278:X280,"○")</f>
        <v>0</v>
      </c>
      <c r="AE279" s="314">
        <f>COUNTIF(E278:X280,"×")</f>
        <v>4</v>
      </c>
      <c r="AF279" s="315">
        <f>(IF((E278&gt;G278),1,0))+(IF((E279&gt;G279),1,0))+(IF((E280&gt;G280),1,0))+(IF((I278&gt;K278),1,0))+(IF((I279&gt;K279),1,0))+(IF((I280&gt;K280),1,0))+(IF((M278&gt;O278),1,0))+(IF((M279&gt;O279),1,0))+(IF((M280&gt;O280),1,0))+(IF((Q278&gt;S278),1,0))+(IF((Q279&gt;S279),1,0))+(IF((Q280&gt;S280),1,0))+(IF((U278&gt;W278),1,0))+(IF((U279&gt;W279),1,0))+(IF((U280&gt;W280),1,0))</f>
        <v>0</v>
      </c>
      <c r="AG279" s="324">
        <f>(IF((E278&lt;G278),1,0))+(IF((E279&lt;G279),1,0))+(IF((E280&lt;G280),1,0))+(IF((I278&lt;K278),1,0))+(IF((I279&lt;K279),1,0))+(IF((I280&lt;K280),1,0))+(IF((M278&lt;O278),1,0))+(IF((M279&lt;O279),1,0))+(IF((M280&lt;O280),1,0))+(IF((Q278&lt;S278),1,0))+(IF((Q279&lt;S279),1,0))+(IF((Q280&lt;S280),1,0))+(IF((U278&lt;W278),1,0))+(IF((U279&lt;W279),1,0))+(IF((U280&lt;W280),1,0))</f>
        <v>8</v>
      </c>
      <c r="AH279" s="327">
        <f>AF279-AG279</f>
        <v>-8</v>
      </c>
      <c r="AI279" s="314">
        <f>SUM(E278:E280,I278:I280,M278:M280,Q278:Q280,U278:U280)</f>
        <v>39</v>
      </c>
      <c r="AJ279" s="314">
        <f>SUM(G278:G280,K278:K280,O278:O280,S278:S280,W278:W280)</f>
        <v>120</v>
      </c>
      <c r="AK279" s="325">
        <f>AI279-AJ279</f>
        <v>-81</v>
      </c>
      <c r="AL279" s="561">
        <f>(AD279-AE279)*1000+(AH279)*100+AK279</f>
        <v>-4881</v>
      </c>
      <c r="AM279" s="562"/>
      <c r="AN279" s="404" t="str">
        <f>C278</f>
        <v>真木美鈴</v>
      </c>
      <c r="AO279" s="335" t="str">
        <f>D278</f>
        <v>まっきーず</v>
      </c>
      <c r="BJ279" s="38"/>
      <c r="BZ279" s="36"/>
    </row>
    <row r="280" spans="1:78" ht="13.05" customHeight="1" x14ac:dyDescent="0.15">
      <c r="A280" s="519"/>
      <c r="B280" s="520"/>
      <c r="C280" s="115"/>
      <c r="D280" s="62" t="s">
        <v>36</v>
      </c>
      <c r="E280" s="252" t="str">
        <f>IF(W268="","",W268)</f>
        <v/>
      </c>
      <c r="F280" s="253" t="str">
        <f t="shared" si="62"/>
        <v/>
      </c>
      <c r="G280" s="254" t="str">
        <f>IF(U268="","",U268)</f>
        <v/>
      </c>
      <c r="H280" s="560" t="str">
        <f>IF(J271="","",J271)</f>
        <v/>
      </c>
      <c r="I280" s="267" t="str">
        <f>IF(W271="","",W271)</f>
        <v/>
      </c>
      <c r="J280" s="253" t="str">
        <f t="shared" si="63"/>
        <v/>
      </c>
      <c r="K280" s="254" t="str">
        <f>IF(U271="","",U271)</f>
        <v/>
      </c>
      <c r="L280" s="490" t="str">
        <f>IF(N277="","",N277)</f>
        <v/>
      </c>
      <c r="M280" s="254" t="str">
        <f>IF(W274="","",W274)</f>
        <v/>
      </c>
      <c r="N280" s="253" t="str">
        <f t="shared" si="64"/>
        <v/>
      </c>
      <c r="O280" s="254" t="str">
        <f>IF(U274="","",U274)</f>
        <v/>
      </c>
      <c r="P280" s="490" t="str">
        <f>IF(R277="","",R277)</f>
        <v/>
      </c>
      <c r="Q280" s="267" t="str">
        <f>IF(W277="","",W277)</f>
        <v/>
      </c>
      <c r="R280" s="253" t="str">
        <f>IF(Q280="","","-")</f>
        <v/>
      </c>
      <c r="S280" s="254" t="str">
        <f>IF(U277="","",U277)</f>
        <v/>
      </c>
      <c r="T280" s="490" t="str">
        <f>IF(V277="","",V277)</f>
        <v/>
      </c>
      <c r="U280" s="476"/>
      <c r="V280" s="477"/>
      <c r="W280" s="477"/>
      <c r="X280" s="548"/>
      <c r="Y280" s="2">
        <f>AD279</f>
        <v>0</v>
      </c>
      <c r="Z280" s="22" t="s">
        <v>27</v>
      </c>
      <c r="AA280" s="22">
        <f>AE279</f>
        <v>4</v>
      </c>
      <c r="AB280" s="23" t="s">
        <v>28</v>
      </c>
      <c r="AC280" s="312"/>
      <c r="AD280" s="319"/>
      <c r="AE280" s="320"/>
      <c r="AF280" s="321"/>
      <c r="AG280" s="331"/>
      <c r="AH280" s="332"/>
      <c r="AI280" s="320"/>
      <c r="AJ280" s="320"/>
      <c r="AK280" s="332"/>
      <c r="AL280" s="326"/>
      <c r="AM280" s="285"/>
      <c r="AN280" s="337" t="str">
        <f>C279</f>
        <v>真木愛理花</v>
      </c>
      <c r="AO280" s="243" t="str">
        <f>D279</f>
        <v>まっきーず</v>
      </c>
      <c r="BJ280" s="38"/>
      <c r="BZ280" s="36"/>
    </row>
    <row r="281" spans="1:78" ht="13.05" customHeight="1" x14ac:dyDescent="0.2">
      <c r="A281" s="38"/>
      <c r="B281" s="36"/>
      <c r="C281" s="69"/>
      <c r="D281" s="122"/>
      <c r="E281" s="122"/>
      <c r="F281" s="122"/>
      <c r="G281" s="122"/>
      <c r="H281" s="122"/>
      <c r="I281" s="122"/>
      <c r="J281" s="122"/>
      <c r="K281" s="122"/>
      <c r="L281" s="122"/>
      <c r="M281" s="122"/>
      <c r="N281" s="122"/>
      <c r="O281" s="122"/>
      <c r="P281" s="122"/>
      <c r="Q281" s="122"/>
      <c r="R281" s="122"/>
      <c r="S281" s="122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  <c r="AF281" s="93"/>
      <c r="AG281" s="93"/>
      <c r="AH281" s="93"/>
      <c r="AI281" s="93"/>
      <c r="BJ281" s="38"/>
      <c r="BZ281" s="36"/>
    </row>
    <row r="282" spans="1:78" s="37" customFormat="1" ht="21" customHeight="1" x14ac:dyDescent="0.2">
      <c r="B282" s="160"/>
      <c r="C282" s="161" t="s">
        <v>297</v>
      </c>
      <c r="D282" s="162"/>
      <c r="E282" s="162"/>
      <c r="F282" s="162"/>
      <c r="G282" s="162"/>
      <c r="H282" s="162"/>
      <c r="I282" s="162"/>
      <c r="J282" s="162"/>
      <c r="K282" s="162"/>
      <c r="L282" s="162"/>
      <c r="M282" s="162"/>
      <c r="N282" s="162"/>
      <c r="O282" s="162"/>
      <c r="P282" s="162"/>
      <c r="Q282" s="162"/>
      <c r="R282" s="162"/>
      <c r="S282" s="162"/>
      <c r="T282" s="163"/>
      <c r="U282" s="163"/>
      <c r="V282" s="163"/>
      <c r="W282" s="163"/>
      <c r="X282" s="163"/>
      <c r="Y282" s="163"/>
      <c r="Z282" s="163"/>
      <c r="AA282" s="163"/>
      <c r="AB282" s="163"/>
      <c r="AC282" s="163"/>
      <c r="AD282" s="163"/>
      <c r="AE282" s="163"/>
      <c r="AF282" s="163"/>
      <c r="AG282" s="163"/>
      <c r="AH282" s="163"/>
      <c r="AI282" s="163"/>
      <c r="BK282" s="160"/>
      <c r="BL282" s="160"/>
      <c r="BM282" s="160"/>
      <c r="BN282" s="160"/>
      <c r="BO282" s="160"/>
      <c r="BP282" s="160"/>
      <c r="BQ282" s="160"/>
      <c r="BR282" s="160"/>
      <c r="BS282" s="160"/>
      <c r="BT282" s="160"/>
      <c r="BU282" s="160"/>
      <c r="BV282" s="160"/>
      <c r="BW282" s="160"/>
      <c r="BX282" s="160"/>
      <c r="BY282" s="160"/>
      <c r="BZ282" s="160"/>
    </row>
    <row r="283" spans="1:78" s="37" customFormat="1" ht="21" customHeight="1" x14ac:dyDescent="0.2">
      <c r="B283" s="160"/>
      <c r="C283" s="154" t="s">
        <v>298</v>
      </c>
      <c r="BK283" s="160"/>
      <c r="BL283" s="160"/>
      <c r="BM283" s="160"/>
      <c r="BN283" s="160"/>
      <c r="BO283" s="160"/>
      <c r="BP283" s="160"/>
      <c r="BQ283" s="160"/>
      <c r="BR283" s="160"/>
      <c r="BS283" s="160"/>
      <c r="BT283" s="160"/>
      <c r="BU283" s="160"/>
      <c r="BV283" s="160"/>
      <c r="BW283" s="160"/>
      <c r="BX283" s="160"/>
      <c r="BY283" s="160"/>
      <c r="BZ283" s="160"/>
    </row>
    <row r="284" spans="1:78" s="37" customFormat="1" ht="12" customHeight="1" x14ac:dyDescent="0.2">
      <c r="B284" s="160"/>
      <c r="BK284" s="160"/>
      <c r="BL284" s="160"/>
      <c r="BM284" s="160"/>
      <c r="BN284" s="160"/>
      <c r="BO284" s="160"/>
      <c r="BP284" s="160"/>
      <c r="BQ284" s="160"/>
      <c r="BR284" s="160"/>
      <c r="BS284" s="160"/>
      <c r="BT284" s="160"/>
      <c r="BU284" s="160"/>
      <c r="BV284" s="160"/>
      <c r="BW284" s="160"/>
      <c r="BX284" s="160"/>
      <c r="BY284" s="160"/>
      <c r="BZ284" s="160"/>
    </row>
    <row r="285" spans="1:78" ht="12" customHeight="1" x14ac:dyDescent="0.2">
      <c r="A285" s="38"/>
      <c r="B285" s="36"/>
      <c r="BJ285" s="38"/>
      <c r="BZ285" s="36"/>
    </row>
    <row r="286" spans="1:78" ht="12" customHeight="1" x14ac:dyDescent="0.2">
      <c r="A286" s="38"/>
      <c r="B286" s="36"/>
      <c r="BJ286" s="38"/>
      <c r="BZ286" s="36"/>
    </row>
    <row r="287" spans="1:78" ht="12" customHeight="1" x14ac:dyDescent="0.2">
      <c r="A287" s="38"/>
      <c r="B287" s="36"/>
      <c r="BJ287" s="38"/>
      <c r="BZ287" s="36"/>
    </row>
    <row r="288" spans="1:78" ht="12" customHeight="1" x14ac:dyDescent="0.2">
      <c r="A288" s="38"/>
      <c r="B288" s="36"/>
      <c r="BJ288" s="38"/>
      <c r="BZ288" s="36"/>
    </row>
    <row r="289" spans="1:78" ht="12" customHeight="1" x14ac:dyDescent="0.2">
      <c r="A289" s="38"/>
      <c r="B289" s="36"/>
      <c r="BJ289" s="38"/>
      <c r="BZ289" s="36"/>
    </row>
    <row r="290" spans="1:78" ht="12" customHeight="1" x14ac:dyDescent="0.2">
      <c r="A290" s="38"/>
      <c r="B290" s="36"/>
      <c r="BJ290" s="38"/>
      <c r="BZ290" s="36"/>
    </row>
    <row r="291" spans="1:78" ht="12" customHeight="1" x14ac:dyDescent="0.2">
      <c r="A291" s="38"/>
      <c r="B291" s="36"/>
      <c r="BJ291" s="38"/>
      <c r="BZ291" s="36"/>
    </row>
    <row r="292" spans="1:78" ht="12" customHeight="1" x14ac:dyDescent="0.2">
      <c r="A292" s="38"/>
      <c r="B292" s="36"/>
      <c r="BJ292" s="38"/>
      <c r="BZ292" s="36"/>
    </row>
    <row r="293" spans="1:78" ht="12" customHeight="1" x14ac:dyDescent="0.2">
      <c r="A293" s="38"/>
      <c r="B293" s="36"/>
      <c r="BJ293" s="38"/>
      <c r="BZ293" s="36"/>
    </row>
    <row r="294" spans="1:78" ht="12" customHeight="1" x14ac:dyDescent="0.2">
      <c r="A294" s="38"/>
      <c r="B294" s="36"/>
      <c r="BJ294" s="38"/>
      <c r="BZ294" s="36"/>
    </row>
    <row r="295" spans="1:78" ht="12" customHeight="1" x14ac:dyDescent="0.2">
      <c r="A295" s="38"/>
      <c r="B295" s="36"/>
      <c r="BJ295" s="38"/>
      <c r="BZ295" s="36"/>
    </row>
    <row r="303" spans="1:78" ht="19.95" customHeight="1" x14ac:dyDescent="0.2"/>
    <row r="304" spans="1:78" ht="19.95" customHeight="1" x14ac:dyDescent="0.2"/>
    <row r="305" spans="3:3" ht="19.95" customHeight="1" x14ac:dyDescent="0.2">
      <c r="C305" s="38" t="s">
        <v>302</v>
      </c>
    </row>
    <row r="306" spans="3:3" ht="19.95" customHeight="1" x14ac:dyDescent="0.2">
      <c r="C306" s="38" t="s">
        <v>303</v>
      </c>
    </row>
    <row r="307" spans="3:3" ht="19.95" customHeight="1" x14ac:dyDescent="0.2">
      <c r="C307" s="38" t="s">
        <v>299</v>
      </c>
    </row>
    <row r="308" spans="3:3" ht="19.95" customHeight="1" x14ac:dyDescent="0.2">
      <c r="C308" s="38" t="s">
        <v>300</v>
      </c>
    </row>
    <row r="309" spans="3:3" ht="19.95" customHeight="1" x14ac:dyDescent="0.2">
      <c r="C309" s="38" t="s">
        <v>301</v>
      </c>
    </row>
    <row r="310" spans="3:3" ht="19.95" customHeight="1" x14ac:dyDescent="0.2"/>
    <row r="311" spans="3:3" ht="19.95" customHeight="1" x14ac:dyDescent="0.2"/>
    <row r="312" spans="3:3" ht="19.95" customHeight="1" x14ac:dyDescent="0.2"/>
    <row r="313" spans="3:3" ht="19.95" customHeight="1" x14ac:dyDescent="0.2"/>
    <row r="314" spans="3:3" ht="19.95" customHeight="1" x14ac:dyDescent="0.2"/>
    <row r="315" spans="3:3" ht="19.95" customHeight="1" x14ac:dyDescent="0.2"/>
  </sheetData>
  <mergeCells count="829">
    <mergeCell ref="B4:C4"/>
    <mergeCell ref="D4:E4"/>
    <mergeCell ref="I4:N4"/>
    <mergeCell ref="O4:T4"/>
    <mergeCell ref="X4:AC4"/>
    <mergeCell ref="AD4:AI4"/>
    <mergeCell ref="AM4:AN4"/>
    <mergeCell ref="AO4:AP4"/>
    <mergeCell ref="B5:C5"/>
    <mergeCell ref="D5:E5"/>
    <mergeCell ref="I5:N5"/>
    <mergeCell ref="O5:T5"/>
    <mergeCell ref="X5:AC5"/>
    <mergeCell ref="AD5:AI5"/>
    <mergeCell ref="AM5:AN5"/>
    <mergeCell ref="AO5:AP5"/>
    <mergeCell ref="B9:C9"/>
    <mergeCell ref="D9:E9"/>
    <mergeCell ref="I9:N9"/>
    <mergeCell ref="O9:T9"/>
    <mergeCell ref="X9:AC9"/>
    <mergeCell ref="AD9:AI9"/>
    <mergeCell ref="AM9:AN9"/>
    <mergeCell ref="AO9:AP9"/>
    <mergeCell ref="B10:C10"/>
    <mergeCell ref="D10:E10"/>
    <mergeCell ref="I10:N10"/>
    <mergeCell ref="O10:T10"/>
    <mergeCell ref="X10:AC10"/>
    <mergeCell ref="AD10:AI10"/>
    <mergeCell ref="AM10:AN10"/>
    <mergeCell ref="AO10:AP10"/>
    <mergeCell ref="AZ15:BE15"/>
    <mergeCell ref="B16:C16"/>
    <mergeCell ref="D16:E16"/>
    <mergeCell ref="I16:N16"/>
    <mergeCell ref="O16:T16"/>
    <mergeCell ref="X16:AC16"/>
    <mergeCell ref="AD16:AI16"/>
    <mergeCell ref="AM16:AN16"/>
    <mergeCell ref="AO16:AP16"/>
    <mergeCell ref="AT16:AY16"/>
    <mergeCell ref="AZ16:BE16"/>
    <mergeCell ref="B15:C15"/>
    <mergeCell ref="D15:E15"/>
    <mergeCell ref="I15:N15"/>
    <mergeCell ref="O15:T15"/>
    <mergeCell ref="X15:AC15"/>
    <mergeCell ref="AD15:AI15"/>
    <mergeCell ref="AM15:AN15"/>
    <mergeCell ref="AO15:AP15"/>
    <mergeCell ref="AT15:AY15"/>
    <mergeCell ref="AZ20:BE20"/>
    <mergeCell ref="B21:C21"/>
    <mergeCell ref="D21:E21"/>
    <mergeCell ref="I21:N21"/>
    <mergeCell ref="O21:T21"/>
    <mergeCell ref="X21:AC21"/>
    <mergeCell ref="AD21:AI21"/>
    <mergeCell ref="AM21:AN21"/>
    <mergeCell ref="AO21:AP21"/>
    <mergeCell ref="AT21:AY21"/>
    <mergeCell ref="AZ21:BE21"/>
    <mergeCell ref="B20:C20"/>
    <mergeCell ref="D20:E20"/>
    <mergeCell ref="I20:N20"/>
    <mergeCell ref="O20:T20"/>
    <mergeCell ref="X20:AC20"/>
    <mergeCell ref="AD20:AI20"/>
    <mergeCell ref="AM20:AN20"/>
    <mergeCell ref="AO20:AP20"/>
    <mergeCell ref="AT20:AY20"/>
    <mergeCell ref="E33:H33"/>
    <mergeCell ref="I33:L33"/>
    <mergeCell ref="M33:P33"/>
    <mergeCell ref="Q33:T33"/>
    <mergeCell ref="V33:W33"/>
    <mergeCell ref="X33:Z33"/>
    <mergeCell ref="E34:H34"/>
    <mergeCell ref="I34:L34"/>
    <mergeCell ref="M34:P34"/>
    <mergeCell ref="Q34:T34"/>
    <mergeCell ref="E45:H45"/>
    <mergeCell ref="I45:L45"/>
    <mergeCell ref="M45:P45"/>
    <mergeCell ref="Q45:T45"/>
    <mergeCell ref="V45:W45"/>
    <mergeCell ref="X45:Z45"/>
    <mergeCell ref="Q35:T36"/>
    <mergeCell ref="Q38:T39"/>
    <mergeCell ref="E35:H37"/>
    <mergeCell ref="Q46:T46"/>
    <mergeCell ref="AV46:BA46"/>
    <mergeCell ref="BB46:BG46"/>
    <mergeCell ref="AV47:BA47"/>
    <mergeCell ref="BB47:BG47"/>
    <mergeCell ref="AD48:AE48"/>
    <mergeCell ref="Q47:T48"/>
    <mergeCell ref="AD36:AE36"/>
    <mergeCell ref="AD39:AE39"/>
    <mergeCell ref="AD42:AE42"/>
    <mergeCell ref="AV43:BA43"/>
    <mergeCell ref="BB43:BG43"/>
    <mergeCell ref="AV44:BA44"/>
    <mergeCell ref="BB44:BG44"/>
    <mergeCell ref="AJ35:AO37"/>
    <mergeCell ref="BG57:BH57"/>
    <mergeCell ref="BI57:BK57"/>
    <mergeCell ref="E58:H58"/>
    <mergeCell ref="I58:L58"/>
    <mergeCell ref="M58:P58"/>
    <mergeCell ref="Q58:T58"/>
    <mergeCell ref="AP58:AS58"/>
    <mergeCell ref="AT58:AW58"/>
    <mergeCell ref="AX58:BA58"/>
    <mergeCell ref="BB58:BE58"/>
    <mergeCell ref="E57:H57"/>
    <mergeCell ref="I57:L57"/>
    <mergeCell ref="M57:P57"/>
    <mergeCell ref="Q57:T57"/>
    <mergeCell ref="V57:W57"/>
    <mergeCell ref="X57:Z57"/>
    <mergeCell ref="AP57:AS57"/>
    <mergeCell ref="AT57:AW57"/>
    <mergeCell ref="AX57:BA57"/>
    <mergeCell ref="BO60:BP60"/>
    <mergeCell ref="AD63:AE63"/>
    <mergeCell ref="BO63:BP63"/>
    <mergeCell ref="AD66:AE66"/>
    <mergeCell ref="BO66:BP66"/>
    <mergeCell ref="E76:H76"/>
    <mergeCell ref="I76:L76"/>
    <mergeCell ref="M76:P76"/>
    <mergeCell ref="Q76:T76"/>
    <mergeCell ref="U76:X76"/>
    <mergeCell ref="Z76:AA76"/>
    <mergeCell ref="AB76:AD76"/>
    <mergeCell ref="AE76:AG76"/>
    <mergeCell ref="AP76:AS76"/>
    <mergeCell ref="AT76:AW76"/>
    <mergeCell ref="AX76:BA76"/>
    <mergeCell ref="BB76:BE76"/>
    <mergeCell ref="BF76:BI76"/>
    <mergeCell ref="BK76:BL76"/>
    <mergeCell ref="BM76:BO76"/>
    <mergeCell ref="BP76:BR76"/>
    <mergeCell ref="AS62:AS64"/>
    <mergeCell ref="U92:X92"/>
    <mergeCell ref="BF77:BI77"/>
    <mergeCell ref="AH79:AI79"/>
    <mergeCell ref="BS79:BT79"/>
    <mergeCell ref="AH82:AI82"/>
    <mergeCell ref="BS82:BT82"/>
    <mergeCell ref="AH85:AI85"/>
    <mergeCell ref="BS85:BT85"/>
    <mergeCell ref="AH88:AI88"/>
    <mergeCell ref="BS88:BT88"/>
    <mergeCell ref="AS81:AS83"/>
    <mergeCell ref="AS84:AS86"/>
    <mergeCell ref="AS87:AS89"/>
    <mergeCell ref="BE78:BE80"/>
    <mergeCell ref="BE81:BE83"/>
    <mergeCell ref="BE84:BE86"/>
    <mergeCell ref="BF81:BI82"/>
    <mergeCell ref="BF84:BI85"/>
    <mergeCell ref="BF78:BI79"/>
    <mergeCell ref="U77:X77"/>
    <mergeCell ref="AP77:AS77"/>
    <mergeCell ref="AT77:AW77"/>
    <mergeCell ref="BB77:BE77"/>
    <mergeCell ref="BB102:BG102"/>
    <mergeCell ref="AH103:AI103"/>
    <mergeCell ref="AV116:BA116"/>
    <mergeCell ref="BB116:BG116"/>
    <mergeCell ref="AV117:BA117"/>
    <mergeCell ref="BB117:BG117"/>
    <mergeCell ref="AV119:BA119"/>
    <mergeCell ref="BB119:BG119"/>
    <mergeCell ref="AH94:AI94"/>
    <mergeCell ref="AH97:AI97"/>
    <mergeCell ref="AV98:BA98"/>
    <mergeCell ref="BB98:BG98"/>
    <mergeCell ref="AV99:BA99"/>
    <mergeCell ref="BB99:BG99"/>
    <mergeCell ref="AH100:AI100"/>
    <mergeCell ref="AV101:BA101"/>
    <mergeCell ref="BB101:BG101"/>
    <mergeCell ref="AJ103:AM104"/>
    <mergeCell ref="BB120:BG120"/>
    <mergeCell ref="E126:H126"/>
    <mergeCell ref="I126:L126"/>
    <mergeCell ref="M126:P126"/>
    <mergeCell ref="Q126:T126"/>
    <mergeCell ref="U126:X126"/>
    <mergeCell ref="Z126:AA126"/>
    <mergeCell ref="AB126:AD126"/>
    <mergeCell ref="AE126:AG126"/>
    <mergeCell ref="AP126:AS126"/>
    <mergeCell ref="AT126:AW126"/>
    <mergeCell ref="AX126:BA126"/>
    <mergeCell ref="BB126:BE126"/>
    <mergeCell ref="BF126:BI126"/>
    <mergeCell ref="AJ121:AM122"/>
    <mergeCell ref="AJ123:AM124"/>
    <mergeCell ref="BK126:BL126"/>
    <mergeCell ref="BM126:BO126"/>
    <mergeCell ref="BP126:BR126"/>
    <mergeCell ref="E127:H127"/>
    <mergeCell ref="I127:L127"/>
    <mergeCell ref="M127:P127"/>
    <mergeCell ref="Q127:T127"/>
    <mergeCell ref="U127:X127"/>
    <mergeCell ref="AP127:AS127"/>
    <mergeCell ref="AT127:AW127"/>
    <mergeCell ref="AX127:BA127"/>
    <mergeCell ref="BB127:BE127"/>
    <mergeCell ref="BF127:BI127"/>
    <mergeCell ref="AN126:AO127"/>
    <mergeCell ref="BB152:BE154"/>
    <mergeCell ref="AX149:BA151"/>
    <mergeCell ref="AT146:AW148"/>
    <mergeCell ref="BS129:BT129"/>
    <mergeCell ref="AH132:AI132"/>
    <mergeCell ref="BS132:BT132"/>
    <mergeCell ref="AH135:AI135"/>
    <mergeCell ref="BS135:BT135"/>
    <mergeCell ref="AH138:AI138"/>
    <mergeCell ref="BS138:BT138"/>
    <mergeCell ref="AP141:AS141"/>
    <mergeCell ref="AT141:AW141"/>
    <mergeCell ref="AX141:BA141"/>
    <mergeCell ref="BB141:BE141"/>
    <mergeCell ref="BF141:BI141"/>
    <mergeCell ref="BK141:BL141"/>
    <mergeCell ref="BM141:BO141"/>
    <mergeCell ref="BP141:BR141"/>
    <mergeCell ref="BA128:BA130"/>
    <mergeCell ref="AB164:AD164"/>
    <mergeCell ref="AE164:AG164"/>
    <mergeCell ref="AP164:AS164"/>
    <mergeCell ref="BF142:BI142"/>
    <mergeCell ref="AH144:AI144"/>
    <mergeCell ref="BS144:BT144"/>
    <mergeCell ref="AH147:AI147"/>
    <mergeCell ref="BS147:BT147"/>
    <mergeCell ref="AH150:AI150"/>
    <mergeCell ref="BS150:BT150"/>
    <mergeCell ref="AH153:AI153"/>
    <mergeCell ref="BS153:BT153"/>
    <mergeCell ref="AW149:AW151"/>
    <mergeCell ref="AW152:AW154"/>
    <mergeCell ref="BA146:BA148"/>
    <mergeCell ref="BA152:BA154"/>
    <mergeCell ref="BF152:BI153"/>
    <mergeCell ref="BF146:BI147"/>
    <mergeCell ref="BF149:BI150"/>
    <mergeCell ref="BF143:BI144"/>
    <mergeCell ref="AP142:AS142"/>
    <mergeCell ref="AT142:AW142"/>
    <mergeCell ref="AX142:BA142"/>
    <mergeCell ref="BB142:BE142"/>
    <mergeCell ref="BA166:BA168"/>
    <mergeCell ref="BA169:BA171"/>
    <mergeCell ref="BA175:BA177"/>
    <mergeCell ref="BF164:BI164"/>
    <mergeCell ref="BK164:BL164"/>
    <mergeCell ref="BM164:BO164"/>
    <mergeCell ref="BP164:BR164"/>
    <mergeCell ref="E165:H165"/>
    <mergeCell ref="I165:L165"/>
    <mergeCell ref="M165:P165"/>
    <mergeCell ref="Q165:T165"/>
    <mergeCell ref="U165:X165"/>
    <mergeCell ref="AP165:AS165"/>
    <mergeCell ref="AT165:AW165"/>
    <mergeCell ref="AX165:BA165"/>
    <mergeCell ref="BB165:BE165"/>
    <mergeCell ref="BF165:BI165"/>
    <mergeCell ref="AN164:AO165"/>
    <mergeCell ref="E164:H164"/>
    <mergeCell ref="I164:L164"/>
    <mergeCell ref="M164:P164"/>
    <mergeCell ref="Q164:T164"/>
    <mergeCell ref="U164:X164"/>
    <mergeCell ref="Z164:AA164"/>
    <mergeCell ref="U180:X180"/>
    <mergeCell ref="AH182:AI182"/>
    <mergeCell ref="AH185:AI185"/>
    <mergeCell ref="AV186:BA186"/>
    <mergeCell ref="BB186:BG186"/>
    <mergeCell ref="P184:P186"/>
    <mergeCell ref="U184:X185"/>
    <mergeCell ref="AH167:AI167"/>
    <mergeCell ref="BS167:BT167"/>
    <mergeCell ref="AH170:AI170"/>
    <mergeCell ref="BS170:BT170"/>
    <mergeCell ref="AH173:AI173"/>
    <mergeCell ref="BS173:BT173"/>
    <mergeCell ref="AH176:AI176"/>
    <mergeCell ref="BS176:BT176"/>
    <mergeCell ref="M179:P179"/>
    <mergeCell ref="Q179:T179"/>
    <mergeCell ref="U179:X179"/>
    <mergeCell ref="Z179:AA179"/>
    <mergeCell ref="AB179:AD179"/>
    <mergeCell ref="AE179:AG179"/>
    <mergeCell ref="AW166:AW168"/>
    <mergeCell ref="AW172:AW174"/>
    <mergeCell ref="AW175:AW177"/>
    <mergeCell ref="AV187:BA187"/>
    <mergeCell ref="BB187:BG187"/>
    <mergeCell ref="AH188:AI188"/>
    <mergeCell ref="AV189:BA189"/>
    <mergeCell ref="BB189:BG189"/>
    <mergeCell ref="AV190:BA190"/>
    <mergeCell ref="BB190:BG190"/>
    <mergeCell ref="AH191:AI191"/>
    <mergeCell ref="AU198:AZ198"/>
    <mergeCell ref="BA198:BG198"/>
    <mergeCell ref="AU199:AZ199"/>
    <mergeCell ref="BA199:BG199"/>
    <mergeCell ref="AU201:AZ201"/>
    <mergeCell ref="BA201:BG201"/>
    <mergeCell ref="AU202:AZ202"/>
    <mergeCell ref="BA202:BG202"/>
    <mergeCell ref="E204:H204"/>
    <mergeCell ref="I204:L204"/>
    <mergeCell ref="M204:P204"/>
    <mergeCell ref="Q204:T204"/>
    <mergeCell ref="U204:X204"/>
    <mergeCell ref="Z204:AA204"/>
    <mergeCell ref="AB204:AD204"/>
    <mergeCell ref="AE204:AG204"/>
    <mergeCell ref="AP204:AS204"/>
    <mergeCell ref="AT204:AW204"/>
    <mergeCell ref="AX204:BA204"/>
    <mergeCell ref="BB204:BE204"/>
    <mergeCell ref="BG204:BH204"/>
    <mergeCell ref="BI204:BK204"/>
    <mergeCell ref="E205:H205"/>
    <mergeCell ref="I205:L205"/>
    <mergeCell ref="M205:P205"/>
    <mergeCell ref="Q205:T205"/>
    <mergeCell ref="U205:X205"/>
    <mergeCell ref="AP205:AS205"/>
    <mergeCell ref="AT205:AW205"/>
    <mergeCell ref="AX205:BA205"/>
    <mergeCell ref="BB205:BE205"/>
    <mergeCell ref="BO207:BP207"/>
    <mergeCell ref="AH210:AI210"/>
    <mergeCell ref="BO210:BP210"/>
    <mergeCell ref="AH213:AI213"/>
    <mergeCell ref="BO213:BP213"/>
    <mergeCell ref="AH216:AI216"/>
    <mergeCell ref="J227:N227"/>
    <mergeCell ref="O227:T227"/>
    <mergeCell ref="AS209:AS211"/>
    <mergeCell ref="AS212:AS214"/>
    <mergeCell ref="AW206:AW208"/>
    <mergeCell ref="AW212:AW214"/>
    <mergeCell ref="BA206:BA208"/>
    <mergeCell ref="BA209:BA211"/>
    <mergeCell ref="BB209:BE210"/>
    <mergeCell ref="BB212:BE213"/>
    <mergeCell ref="BB206:BE207"/>
    <mergeCell ref="U209:X210"/>
    <mergeCell ref="U212:X213"/>
    <mergeCell ref="AP206:AS208"/>
    <mergeCell ref="T206:T208"/>
    <mergeCell ref="T209:T211"/>
    <mergeCell ref="T212:T214"/>
    <mergeCell ref="AF241:AH241"/>
    <mergeCell ref="AI241:AK241"/>
    <mergeCell ref="E242:H242"/>
    <mergeCell ref="I242:L242"/>
    <mergeCell ref="M242:P242"/>
    <mergeCell ref="Q242:T242"/>
    <mergeCell ref="U242:X242"/>
    <mergeCell ref="Y242:AB242"/>
    <mergeCell ref="J228:N228"/>
    <mergeCell ref="O228:T228"/>
    <mergeCell ref="J229:N229"/>
    <mergeCell ref="O229:T229"/>
    <mergeCell ref="E241:H241"/>
    <mergeCell ref="I241:L241"/>
    <mergeCell ref="M241:P241"/>
    <mergeCell ref="Q241:T241"/>
    <mergeCell ref="U241:X241"/>
    <mergeCell ref="AL244:AM244"/>
    <mergeCell ref="AL247:AM247"/>
    <mergeCell ref="AL250:AM250"/>
    <mergeCell ref="AL253:AM253"/>
    <mergeCell ref="AL256:AM256"/>
    <mergeCell ref="E264:H264"/>
    <mergeCell ref="I264:L264"/>
    <mergeCell ref="M264:P264"/>
    <mergeCell ref="Q264:T264"/>
    <mergeCell ref="U264:X264"/>
    <mergeCell ref="Y264:AB264"/>
    <mergeCell ref="AD264:AE264"/>
    <mergeCell ref="AF264:AH264"/>
    <mergeCell ref="AI264:AK264"/>
    <mergeCell ref="T246:T248"/>
    <mergeCell ref="T249:T251"/>
    <mergeCell ref="T255:T257"/>
    <mergeCell ref="Y243:AB244"/>
    <mergeCell ref="H246:H248"/>
    <mergeCell ref="H249:H251"/>
    <mergeCell ref="H252:H254"/>
    <mergeCell ref="H255:H257"/>
    <mergeCell ref="P243:P245"/>
    <mergeCell ref="P246:P248"/>
    <mergeCell ref="I265:L265"/>
    <mergeCell ref="M265:P265"/>
    <mergeCell ref="Q265:T265"/>
    <mergeCell ref="U265:X265"/>
    <mergeCell ref="Y265:AB265"/>
    <mergeCell ref="AL267:AM267"/>
    <mergeCell ref="AL270:AM270"/>
    <mergeCell ref="AL273:AM273"/>
    <mergeCell ref="H269:H271"/>
    <mergeCell ref="H272:H274"/>
    <mergeCell ref="L266:L268"/>
    <mergeCell ref="L272:L274"/>
    <mergeCell ref="P269:P271"/>
    <mergeCell ref="T266:T268"/>
    <mergeCell ref="T269:T271"/>
    <mergeCell ref="T272:T274"/>
    <mergeCell ref="AL276:AM276"/>
    <mergeCell ref="AL279:AM279"/>
    <mergeCell ref="H38:H40"/>
    <mergeCell ref="H41:H43"/>
    <mergeCell ref="H50:H52"/>
    <mergeCell ref="H53:H55"/>
    <mergeCell ref="H62:H64"/>
    <mergeCell ref="H65:H67"/>
    <mergeCell ref="H81:H83"/>
    <mergeCell ref="H84:H86"/>
    <mergeCell ref="H87:H89"/>
    <mergeCell ref="H96:H98"/>
    <mergeCell ref="H99:H101"/>
    <mergeCell ref="H102:H104"/>
    <mergeCell ref="H131:H133"/>
    <mergeCell ref="H134:H136"/>
    <mergeCell ref="H137:H139"/>
    <mergeCell ref="H146:H148"/>
    <mergeCell ref="H149:H151"/>
    <mergeCell ref="H152:H154"/>
    <mergeCell ref="L243:L245"/>
    <mergeCell ref="L249:L251"/>
    <mergeCell ref="L252:L254"/>
    <mergeCell ref="L255:L257"/>
    <mergeCell ref="H275:H277"/>
    <mergeCell ref="H278:H280"/>
    <mergeCell ref="L35:L37"/>
    <mergeCell ref="L41:L43"/>
    <mergeCell ref="L47:L49"/>
    <mergeCell ref="L53:L55"/>
    <mergeCell ref="L59:L61"/>
    <mergeCell ref="L65:L67"/>
    <mergeCell ref="L78:L80"/>
    <mergeCell ref="L84:L86"/>
    <mergeCell ref="L87:L89"/>
    <mergeCell ref="L93:L95"/>
    <mergeCell ref="L99:L101"/>
    <mergeCell ref="L102:L104"/>
    <mergeCell ref="L128:L130"/>
    <mergeCell ref="L134:L136"/>
    <mergeCell ref="L137:L139"/>
    <mergeCell ref="L143:L145"/>
    <mergeCell ref="L149:L151"/>
    <mergeCell ref="L152:L154"/>
    <mergeCell ref="I131:L133"/>
    <mergeCell ref="C72:T74"/>
    <mergeCell ref="C76:D77"/>
    <mergeCell ref="E265:H265"/>
    <mergeCell ref="P252:P254"/>
    <mergeCell ref="P255:P257"/>
    <mergeCell ref="P266:P268"/>
    <mergeCell ref="L275:L277"/>
    <mergeCell ref="L278:L280"/>
    <mergeCell ref="P35:P37"/>
    <mergeCell ref="P38:P40"/>
    <mergeCell ref="P47:P49"/>
    <mergeCell ref="P50:P52"/>
    <mergeCell ref="P59:P61"/>
    <mergeCell ref="P62:P64"/>
    <mergeCell ref="P78:P80"/>
    <mergeCell ref="P81:P83"/>
    <mergeCell ref="P87:P89"/>
    <mergeCell ref="P93:P95"/>
    <mergeCell ref="P96:P98"/>
    <mergeCell ref="P102:P104"/>
    <mergeCell ref="P128:P130"/>
    <mergeCell ref="P131:P133"/>
    <mergeCell ref="P137:P139"/>
    <mergeCell ref="P143:P145"/>
    <mergeCell ref="P146:P148"/>
    <mergeCell ref="P275:P277"/>
    <mergeCell ref="P278:P280"/>
    <mergeCell ref="T78:T80"/>
    <mergeCell ref="T81:T83"/>
    <mergeCell ref="T84:T86"/>
    <mergeCell ref="T93:T95"/>
    <mergeCell ref="T96:T98"/>
    <mergeCell ref="T99:T101"/>
    <mergeCell ref="T128:T130"/>
    <mergeCell ref="T131:T133"/>
    <mergeCell ref="T134:T136"/>
    <mergeCell ref="Q102:T104"/>
    <mergeCell ref="Q92:T92"/>
    <mergeCell ref="T166:T168"/>
    <mergeCell ref="T169:T171"/>
    <mergeCell ref="T172:T174"/>
    <mergeCell ref="T181:T183"/>
    <mergeCell ref="T184:T186"/>
    <mergeCell ref="T187:T189"/>
    <mergeCell ref="C160:T162"/>
    <mergeCell ref="C164:D165"/>
    <mergeCell ref="Q152:T154"/>
    <mergeCell ref="I180:L180"/>
    <mergeCell ref="M180:P180"/>
    <mergeCell ref="Q180:T180"/>
    <mergeCell ref="E179:H179"/>
    <mergeCell ref="I179:L179"/>
    <mergeCell ref="T243:T245"/>
    <mergeCell ref="T278:T280"/>
    <mergeCell ref="X243:X245"/>
    <mergeCell ref="X246:X248"/>
    <mergeCell ref="X249:X251"/>
    <mergeCell ref="X252:X254"/>
    <mergeCell ref="X266:X268"/>
    <mergeCell ref="X269:X271"/>
    <mergeCell ref="X272:X274"/>
    <mergeCell ref="X275:X277"/>
    <mergeCell ref="BA131:BA133"/>
    <mergeCell ref="BA137:BA139"/>
    <mergeCell ref="BA143:BA145"/>
    <mergeCell ref="AW59:AW61"/>
    <mergeCell ref="AW65:AW67"/>
    <mergeCell ref="AW78:AW80"/>
    <mergeCell ref="AW84:AW86"/>
    <mergeCell ref="AW87:AW89"/>
    <mergeCell ref="AW128:AW130"/>
    <mergeCell ref="AW134:AW136"/>
    <mergeCell ref="AW137:AW139"/>
    <mergeCell ref="AW143:AW145"/>
    <mergeCell ref="AV120:BA120"/>
    <mergeCell ref="AV102:BA102"/>
    <mergeCell ref="AX77:BA77"/>
    <mergeCell ref="AT131:AW133"/>
    <mergeCell ref="Y275:AB276"/>
    <mergeCell ref="U278:X280"/>
    <mergeCell ref="Y278:AB279"/>
    <mergeCell ref="Y266:AB267"/>
    <mergeCell ref="Y269:AB270"/>
    <mergeCell ref="Y252:AB253"/>
    <mergeCell ref="U255:X257"/>
    <mergeCell ref="Y255:AB256"/>
    <mergeCell ref="Y246:AB247"/>
    <mergeCell ref="Y249:AB250"/>
    <mergeCell ref="BF137:BI138"/>
    <mergeCell ref="BF131:BI132"/>
    <mergeCell ref="BF134:BI135"/>
    <mergeCell ref="BF128:BI129"/>
    <mergeCell ref="U131:X132"/>
    <mergeCell ref="U134:X135"/>
    <mergeCell ref="U128:X129"/>
    <mergeCell ref="U187:X188"/>
    <mergeCell ref="U181:X182"/>
    <mergeCell ref="BF175:BI176"/>
    <mergeCell ref="BF169:BI170"/>
    <mergeCell ref="BF172:BI173"/>
    <mergeCell ref="BF166:BI167"/>
    <mergeCell ref="U169:X170"/>
    <mergeCell ref="U172:X173"/>
    <mergeCell ref="U166:X167"/>
    <mergeCell ref="BE128:BE130"/>
    <mergeCell ref="BE131:BE133"/>
    <mergeCell ref="BE134:BE136"/>
    <mergeCell ref="BE143:BE145"/>
    <mergeCell ref="BE146:BE148"/>
    <mergeCell ref="BE149:BE151"/>
    <mergeCell ref="BE166:BE168"/>
    <mergeCell ref="BE169:BE171"/>
    <mergeCell ref="BB65:BE66"/>
    <mergeCell ref="AN56:AO58"/>
    <mergeCell ref="AJ59:AM61"/>
    <mergeCell ref="AJ62:AM64"/>
    <mergeCell ref="AJ65:AM67"/>
    <mergeCell ref="BB59:BE60"/>
    <mergeCell ref="BB62:BE63"/>
    <mergeCell ref="Q62:T63"/>
    <mergeCell ref="Q65:T66"/>
    <mergeCell ref="AX65:BA67"/>
    <mergeCell ref="BA59:BA61"/>
    <mergeCell ref="BA62:BA64"/>
    <mergeCell ref="AS65:AS67"/>
    <mergeCell ref="BB57:BE57"/>
    <mergeCell ref="AP56:AS56"/>
    <mergeCell ref="AT56:AW56"/>
    <mergeCell ref="AX56:BA56"/>
    <mergeCell ref="AD60:AE60"/>
    <mergeCell ref="BF87:BI88"/>
    <mergeCell ref="U93:X94"/>
    <mergeCell ref="U96:X97"/>
    <mergeCell ref="U81:X82"/>
    <mergeCell ref="U84:X85"/>
    <mergeCell ref="U78:X79"/>
    <mergeCell ref="A278:B280"/>
    <mergeCell ref="A275:B277"/>
    <mergeCell ref="Q275:T277"/>
    <mergeCell ref="A272:B274"/>
    <mergeCell ref="M272:P274"/>
    <mergeCell ref="Y272:AB273"/>
    <mergeCell ref="A269:B271"/>
    <mergeCell ref="I269:L271"/>
    <mergeCell ref="A266:B268"/>
    <mergeCell ref="E266:H268"/>
    <mergeCell ref="C264:D265"/>
    <mergeCell ref="C260:AJ262"/>
    <mergeCell ref="M249:P251"/>
    <mergeCell ref="Q252:T254"/>
    <mergeCell ref="E243:H245"/>
    <mergeCell ref="I246:L248"/>
    <mergeCell ref="C237:P239"/>
    <mergeCell ref="U149:X150"/>
    <mergeCell ref="C241:D242"/>
    <mergeCell ref="AX212:BA214"/>
    <mergeCell ref="A215:B217"/>
    <mergeCell ref="Q215:T217"/>
    <mergeCell ref="C222:D224"/>
    <mergeCell ref="I222:BA223"/>
    <mergeCell ref="I224:BA225"/>
    <mergeCell ref="U215:X216"/>
    <mergeCell ref="AT209:AW211"/>
    <mergeCell ref="A212:B214"/>
    <mergeCell ref="M212:P214"/>
    <mergeCell ref="AK212:AM214"/>
    <mergeCell ref="A209:B211"/>
    <mergeCell ref="I209:L211"/>
    <mergeCell ref="AK209:AM211"/>
    <mergeCell ref="P209:P211"/>
    <mergeCell ref="P215:P217"/>
    <mergeCell ref="L212:L214"/>
    <mergeCell ref="L215:L217"/>
    <mergeCell ref="H209:H211"/>
    <mergeCell ref="H212:H214"/>
    <mergeCell ref="H215:H217"/>
    <mergeCell ref="Y241:AB241"/>
    <mergeCell ref="AD241:AE241"/>
    <mergeCell ref="A206:B208"/>
    <mergeCell ref="E206:H208"/>
    <mergeCell ref="AK206:AM208"/>
    <mergeCell ref="U206:X207"/>
    <mergeCell ref="C204:D205"/>
    <mergeCell ref="AN204:AO205"/>
    <mergeCell ref="AJ199:AM200"/>
    <mergeCell ref="AJ201:AM202"/>
    <mergeCell ref="C195:T197"/>
    <mergeCell ref="AJ195:AM196"/>
    <mergeCell ref="AJ197:AM198"/>
    <mergeCell ref="P206:P208"/>
    <mergeCell ref="L206:L208"/>
    <mergeCell ref="AH207:AI207"/>
    <mergeCell ref="Q190:T192"/>
    <mergeCell ref="AJ191:AM192"/>
    <mergeCell ref="U190:X191"/>
    <mergeCell ref="M187:P189"/>
    <mergeCell ref="AJ187:AM188"/>
    <mergeCell ref="AJ189:AM190"/>
    <mergeCell ref="AJ185:AM186"/>
    <mergeCell ref="E181:H183"/>
    <mergeCell ref="AJ181:AM182"/>
    <mergeCell ref="AJ183:AM184"/>
    <mergeCell ref="I184:L186"/>
    <mergeCell ref="P190:P192"/>
    <mergeCell ref="P181:P183"/>
    <mergeCell ref="L187:L189"/>
    <mergeCell ref="L190:L192"/>
    <mergeCell ref="L181:L183"/>
    <mergeCell ref="H187:H189"/>
    <mergeCell ref="H190:H192"/>
    <mergeCell ref="H184:H186"/>
    <mergeCell ref="C179:D180"/>
    <mergeCell ref="AX172:BA174"/>
    <mergeCell ref="Q175:T177"/>
    <mergeCell ref="BB175:BE177"/>
    <mergeCell ref="U175:X176"/>
    <mergeCell ref="M172:P174"/>
    <mergeCell ref="I169:L171"/>
    <mergeCell ref="AT169:AW171"/>
    <mergeCell ref="E166:H168"/>
    <mergeCell ref="AP166:AS168"/>
    <mergeCell ref="BE172:BE174"/>
    <mergeCell ref="AS169:AS171"/>
    <mergeCell ref="AS172:AS174"/>
    <mergeCell ref="AS175:AS177"/>
    <mergeCell ref="P166:P168"/>
    <mergeCell ref="P169:P171"/>
    <mergeCell ref="P175:P177"/>
    <mergeCell ref="L166:L168"/>
    <mergeCell ref="L172:L174"/>
    <mergeCell ref="L175:L177"/>
    <mergeCell ref="H169:H171"/>
    <mergeCell ref="H172:H174"/>
    <mergeCell ref="H175:H177"/>
    <mergeCell ref="E180:H180"/>
    <mergeCell ref="AX164:BA164"/>
    <mergeCell ref="BB164:BE164"/>
    <mergeCell ref="C141:D142"/>
    <mergeCell ref="AN141:AO142"/>
    <mergeCell ref="AX134:BA136"/>
    <mergeCell ref="Q137:T139"/>
    <mergeCell ref="BB137:BE139"/>
    <mergeCell ref="U137:X138"/>
    <mergeCell ref="M134:P136"/>
    <mergeCell ref="AP143:AS145"/>
    <mergeCell ref="U152:X153"/>
    <mergeCell ref="U143:X144"/>
    <mergeCell ref="U146:X147"/>
    <mergeCell ref="AS146:AS148"/>
    <mergeCell ref="AS149:AS151"/>
    <mergeCell ref="AS152:AS154"/>
    <mergeCell ref="P152:P154"/>
    <mergeCell ref="AT164:AW164"/>
    <mergeCell ref="T143:T145"/>
    <mergeCell ref="T146:T148"/>
    <mergeCell ref="T149:T151"/>
    <mergeCell ref="M149:P151"/>
    <mergeCell ref="I146:L148"/>
    <mergeCell ref="E143:H145"/>
    <mergeCell ref="AS131:AS133"/>
    <mergeCell ref="AS134:AS136"/>
    <mergeCell ref="AS137:AS139"/>
    <mergeCell ref="E142:H142"/>
    <mergeCell ref="I142:L142"/>
    <mergeCell ref="M142:P142"/>
    <mergeCell ref="Q142:T142"/>
    <mergeCell ref="U142:X142"/>
    <mergeCell ref="E128:H130"/>
    <mergeCell ref="AP128:AS130"/>
    <mergeCell ref="AH129:AI129"/>
    <mergeCell ref="E141:H141"/>
    <mergeCell ref="I141:L141"/>
    <mergeCell ref="M141:P141"/>
    <mergeCell ref="Q141:T141"/>
    <mergeCell ref="U141:X141"/>
    <mergeCell ref="Z141:AA141"/>
    <mergeCell ref="AB141:AD141"/>
    <mergeCell ref="AE141:AG141"/>
    <mergeCell ref="C126:D127"/>
    <mergeCell ref="AJ117:AM118"/>
    <mergeCell ref="AJ119:AM120"/>
    <mergeCell ref="C109:T111"/>
    <mergeCell ref="AJ109:AM110"/>
    <mergeCell ref="AJ111:AM112"/>
    <mergeCell ref="AJ113:AM114"/>
    <mergeCell ref="D114:Q115"/>
    <mergeCell ref="AJ115:AM116"/>
    <mergeCell ref="U99:X100"/>
    <mergeCell ref="M99:P101"/>
    <mergeCell ref="AJ99:AM100"/>
    <mergeCell ref="AJ101:AM102"/>
    <mergeCell ref="AJ97:AM98"/>
    <mergeCell ref="E93:H95"/>
    <mergeCell ref="AJ93:AM94"/>
    <mergeCell ref="AJ95:AM96"/>
    <mergeCell ref="I96:L98"/>
    <mergeCell ref="U102:X103"/>
    <mergeCell ref="C91:D92"/>
    <mergeCell ref="AX84:BA86"/>
    <mergeCell ref="Q87:T89"/>
    <mergeCell ref="BB87:BE89"/>
    <mergeCell ref="U87:X88"/>
    <mergeCell ref="M84:P86"/>
    <mergeCell ref="I81:L83"/>
    <mergeCell ref="AT81:AW83"/>
    <mergeCell ref="E78:H80"/>
    <mergeCell ref="AP78:AS80"/>
    <mergeCell ref="BA78:BA80"/>
    <mergeCell ref="BA81:BA83"/>
    <mergeCell ref="BA87:BA89"/>
    <mergeCell ref="E91:H91"/>
    <mergeCell ref="I91:L91"/>
    <mergeCell ref="M91:P91"/>
    <mergeCell ref="Q91:T91"/>
    <mergeCell ref="U91:X91"/>
    <mergeCell ref="Z91:AA91"/>
    <mergeCell ref="AB91:AD91"/>
    <mergeCell ref="AE91:AG91"/>
    <mergeCell ref="E92:H92"/>
    <mergeCell ref="I92:L92"/>
    <mergeCell ref="M92:P92"/>
    <mergeCell ref="AN76:AO77"/>
    <mergeCell ref="M65:P67"/>
    <mergeCell ref="I62:L64"/>
    <mergeCell ref="AT62:AW64"/>
    <mergeCell ref="E59:H61"/>
    <mergeCell ref="AP59:AS61"/>
    <mergeCell ref="Q59:T60"/>
    <mergeCell ref="E77:H77"/>
    <mergeCell ref="I77:L77"/>
    <mergeCell ref="M77:P77"/>
    <mergeCell ref="Q77:T77"/>
    <mergeCell ref="C29:T31"/>
    <mergeCell ref="U30:AS31"/>
    <mergeCell ref="C33:D34"/>
    <mergeCell ref="C57:D58"/>
    <mergeCell ref="AJ48:AM49"/>
    <mergeCell ref="I50:L52"/>
    <mergeCell ref="Q50:T51"/>
    <mergeCell ref="AJ46:AM47"/>
    <mergeCell ref="E47:H49"/>
    <mergeCell ref="AJ44:AM45"/>
    <mergeCell ref="C45:D46"/>
    <mergeCell ref="AJ40:AM41"/>
    <mergeCell ref="M41:P43"/>
    <mergeCell ref="AJ42:AM43"/>
    <mergeCell ref="Q41:T42"/>
    <mergeCell ref="I38:L40"/>
    <mergeCell ref="AJ38:AM39"/>
    <mergeCell ref="AD51:AE51"/>
    <mergeCell ref="AD54:AE54"/>
    <mergeCell ref="Q53:T54"/>
    <mergeCell ref="M53:P55"/>
    <mergeCell ref="E46:H46"/>
    <mergeCell ref="I46:L46"/>
    <mergeCell ref="M46:P46"/>
  </mergeCells>
  <phoneticPr fontId="47"/>
  <printOptions horizontalCentered="1" verticalCentered="1"/>
  <pageMargins left="7.874015748031496E-2" right="0" top="0" bottom="0" header="0.51181102362204722" footer="0.51181102362204722"/>
  <pageSetup paperSize="9" scale="64" fitToHeight="3" orientation="portrait" verticalDpi="300" r:id="rId1"/>
  <headerFooter alignWithMargins="0"/>
  <rowBreaks count="3" manualBreakCount="3">
    <brk id="70" max="60" man="1"/>
    <brk id="158" max="60" man="1"/>
    <brk id="259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結果</vt:lpstr>
      <vt:lpstr>結果!Print_Area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三島オープンバドミントン大会</dc:title>
  <dc:creator>高橋  良計</dc:creator>
  <cp:lastModifiedBy>康浩 今井</cp:lastModifiedBy>
  <cp:lastPrinted>2026-07-19T09:54:42Z</cp:lastPrinted>
  <dcterms:created xsi:type="dcterms:W3CDTF">2003-02-27T14:44:00Z</dcterms:created>
  <dcterms:modified xsi:type="dcterms:W3CDTF">2026-07-19T09:57:41Z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